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1_DS_oze_msp/1_Dokumentacja_pożyczkowa/"/>
    </mc:Choice>
  </mc:AlternateContent>
  <xr:revisionPtr revIDLastSave="3" documentId="13_ncr:1_{EBA7DA18-D349-442F-9C2E-40B4CABE1ABD}" xr6:coauthVersionLast="47" xr6:coauthVersionMax="47" xr10:uidLastSave="{ED6D07BD-4180-4777-8A31-70CEB2E3CB6A}"/>
  <bookViews>
    <workbookView xWindow="28680" yWindow="-120" windowWidth="24240" windowHeight="13140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<sst xmlns="http://schemas.openxmlformats.org/spreadsheetml/2006/main" count="32" uniqueCount="30">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</sst>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10" activePane="bottomRight" state="frozen"/>
      <selection activeCell="D1" sqref="D1"/>
      <selection pane="topRight" activeCell="G1" sqref="G1"/>
      <selection pane="bottomLeft" activeCell="D10" sqref="D10"/>
      <selection pane="bottomRight" activeCell="U12" sqref="U12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90" t="s">
        <v>17</v>
      </c>
      <c r="F2" s="91"/>
      <c r="G2" s="91"/>
      <c r="H2" s="91"/>
      <c r="I2" s="92"/>
      <c r="J2" s="58">
        <v>1000000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7" t="s">
        <v>18</v>
      </c>
      <c r="F3" s="88"/>
      <c r="G3" s="88"/>
      <c r="H3" s="88"/>
      <c r="I3" s="89"/>
      <c r="J3" s="55">
        <v>70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90" t="s">
        <v>19</v>
      </c>
      <c r="F4" s="91"/>
      <c r="G4" s="91"/>
      <c r="H4" s="91"/>
      <c r="I4" s="92"/>
      <c r="J4" s="56">
        <v>0.01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90" t="s">
        <v>20</v>
      </c>
      <c r="F5" s="91"/>
      <c r="G5" s="91"/>
      <c r="H5" s="91"/>
      <c r="I5" s="92"/>
      <c r="J5" s="81">
        <v>0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7" t="s">
        <v>15</v>
      </c>
      <c r="F6" s="88"/>
      <c r="G6" s="88"/>
      <c r="H6" s="88"/>
      <c r="I6" s="89"/>
      <c r="J6" s="64">
        <v>45869</v>
      </c>
      <c r="S6" s="16"/>
      <c r="BA6" s="53"/>
      <c r="BB6" s="52"/>
    </row>
    <row r="7" spans="1:54" ht="18" customHeight="1">
      <c r="A7" s="16"/>
      <c r="B7" s="16"/>
      <c r="C7" s="16"/>
      <c r="D7" s="16"/>
      <c r="E7" s="90" t="s">
        <v>21</v>
      </c>
      <c r="F7" s="91"/>
      <c r="G7" s="91"/>
      <c r="H7" s="91"/>
      <c r="I7" s="92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82" t="s">
        <v>8</v>
      </c>
      <c r="C9" s="83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84" t="s">
        <v>8</v>
      </c>
      <c r="L9" s="84"/>
      <c r="M9" s="84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70</v>
      </c>
      <c r="C10" s="23">
        <v>0</v>
      </c>
      <c r="D10" s="21"/>
      <c r="E10" s="24">
        <v>0</v>
      </c>
      <c r="F10" s="25">
        <f>J6</f>
        <v>45869</v>
      </c>
      <c r="G10" s="11"/>
      <c r="H10" s="11"/>
      <c r="I10" s="11"/>
      <c r="J10" s="26">
        <f>J2</f>
        <v>1000000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69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45900</v>
      </c>
      <c r="G11" s="31">
        <f t="shared" ref="G11:G39" si="2">IF(AND(C11&lt;=$J$7,C11&gt;0),0,IF(C11=0,"",$M$16))</f>
        <v>14285.714285714286</v>
      </c>
      <c r="H11" s="31">
        <f t="shared" ref="H11:H42" si="3">IF(C11=0,"",J10*$J$241)</f>
        <v>833.33333333333337</v>
      </c>
      <c r="I11" s="39">
        <f t="shared" ref="I11:I39" si="4">G11+H11</f>
        <v>15119.04761904762</v>
      </c>
      <c r="J11" s="31">
        <f t="shared" ref="J11:J39" si="5">IF(AND(C11&lt;$J$7,C11&gt;0),$J$10,IF(C11&gt;0,$J$10-(C11-$J$7)*$M$16,""))</f>
        <v>985714.28571428568</v>
      </c>
      <c r="K11" s="9">
        <f>IF(J236=1,J4/12,0)</f>
        <v>8.3333333333333339E-4</v>
      </c>
      <c r="L11" s="10">
        <f>IF($J236=1,$J$3,0)</f>
        <v>70</v>
      </c>
      <c r="M11" s="32"/>
      <c r="N11" s="13"/>
      <c r="O11" s="13"/>
      <c r="P11" s="13"/>
      <c r="S11" s="16"/>
      <c r="BA11" s="31">
        <f>H11</f>
        <v>833.33333333333337</v>
      </c>
      <c r="BB11" s="31">
        <f t="shared" ref="BB11:BB102" si="6">IF(AND(C11&gt;$J$7,C11&gt;0),(C11-$J$7)*$M$16,"")</f>
        <v>14285.714285714286</v>
      </c>
    </row>
    <row r="12" spans="1:54" ht="18" customHeight="1">
      <c r="A12" s="21"/>
      <c r="B12" s="23">
        <f t="shared" si="0"/>
        <v>68</v>
      </c>
      <c r="C12" s="23">
        <f t="shared" ref="C12:C39" si="7">IF(B11&gt;0,C11+1,0)</f>
        <v>2</v>
      </c>
      <c r="D12" s="21"/>
      <c r="E12" s="30">
        <f>IF(C12=0,"",C12)</f>
        <v>2</v>
      </c>
      <c r="F12" s="25">
        <f t="shared" si="1"/>
        <v>45930</v>
      </c>
      <c r="G12" s="31">
        <f t="shared" si="2"/>
        <v>14285.714285714286</v>
      </c>
      <c r="H12" s="31">
        <f t="shared" si="3"/>
        <v>821.42857142857144</v>
      </c>
      <c r="I12" s="39">
        <f t="shared" si="4"/>
        <v>15107.142857142857</v>
      </c>
      <c r="J12" s="31">
        <f t="shared" si="5"/>
        <v>971428.57142857148</v>
      </c>
      <c r="K12" s="11">
        <f>IF(J237=1,J4/4,0)</f>
        <v>0</v>
      </c>
      <c r="L12" s="12">
        <f>IF($J237=1,$J$3/3,0)</f>
        <v>0</v>
      </c>
      <c r="M12" s="33"/>
      <c r="N12" s="13"/>
      <c r="O12" s="13"/>
      <c r="P12" s="13"/>
      <c r="S12" s="16"/>
      <c r="BA12" s="31">
        <f t="shared" ref="BA12:BA39" si="8">IF(C12=0,"",BA11+H12)</f>
        <v>1654.7619047619048</v>
      </c>
      <c r="BB12" s="31">
        <f t="shared" si="6"/>
        <v>28571.428571428572</v>
      </c>
    </row>
    <row r="13" spans="1:54" ht="18" customHeight="1">
      <c r="A13" s="21"/>
      <c r="B13" s="23">
        <f t="shared" si="0"/>
        <v>67</v>
      </c>
      <c r="C13" s="23">
        <f t="shared" si="7"/>
        <v>3</v>
      </c>
      <c r="D13" s="21"/>
      <c r="E13" s="30">
        <f t="shared" ref="E13:E39" si="9">IF(C13=0,"",C13)</f>
        <v>3</v>
      </c>
      <c r="F13" s="25">
        <f t="shared" si="1"/>
        <v>45961</v>
      </c>
      <c r="G13" s="31">
        <f t="shared" si="2"/>
        <v>14285.714285714286</v>
      </c>
      <c r="H13" s="31">
        <f t="shared" si="3"/>
        <v>809.52380952380963</v>
      </c>
      <c r="I13" s="39">
        <f t="shared" si="4"/>
        <v>15095.238095238095</v>
      </c>
      <c r="J13" s="31">
        <f t="shared" si="5"/>
        <v>957142.85714285716</v>
      </c>
      <c r="K13" s="11">
        <f>IF(J239=1,J4,0)</f>
        <v>0</v>
      </c>
      <c r="L13" s="12">
        <f>IF($J239=1,$J$3/12,0)</f>
        <v>0</v>
      </c>
      <c r="M13" s="34"/>
      <c r="N13" s="13"/>
      <c r="O13" s="13"/>
      <c r="P13" s="13"/>
      <c r="S13" s="16"/>
      <c r="BA13" s="31">
        <f t="shared" si="8"/>
        <v>2464.2857142857147</v>
      </c>
      <c r="BB13" s="31">
        <f t="shared" si="6"/>
        <v>42857.142857142855</v>
      </c>
    </row>
    <row r="14" spans="1:54" ht="18" customHeight="1">
      <c r="A14" s="21"/>
      <c r="B14" s="23">
        <f t="shared" si="0"/>
        <v>66</v>
      </c>
      <c r="C14" s="23">
        <f t="shared" si="7"/>
        <v>4</v>
      </c>
      <c r="D14" s="21"/>
      <c r="E14" s="30">
        <f t="shared" si="9"/>
        <v>4</v>
      </c>
      <c r="F14" s="25">
        <f t="shared" si="1"/>
        <v>45991</v>
      </c>
      <c r="G14" s="31">
        <f t="shared" si="2"/>
        <v>14285.714285714286</v>
      </c>
      <c r="H14" s="31">
        <f t="shared" si="3"/>
        <v>797.61904761904771</v>
      </c>
      <c r="I14" s="39">
        <f t="shared" si="4"/>
        <v>15083.333333333334</v>
      </c>
      <c r="J14" s="31">
        <f t="shared" si="5"/>
        <v>942857.14285714284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1">
        <f t="shared" si="8"/>
        <v>3261.9047619047624</v>
      </c>
      <c r="BB14" s="31">
        <f t="shared" si="6"/>
        <v>57142.857142857145</v>
      </c>
    </row>
    <row r="15" spans="1:54" ht="18" customHeight="1">
      <c r="A15" s="21"/>
      <c r="B15" s="23">
        <f t="shared" si="0"/>
        <v>65</v>
      </c>
      <c r="C15" s="23">
        <f t="shared" si="7"/>
        <v>5</v>
      </c>
      <c r="D15" s="21"/>
      <c r="E15" s="30">
        <f t="shared" si="9"/>
        <v>5</v>
      </c>
      <c r="F15" s="25">
        <f t="shared" si="1"/>
        <v>46022</v>
      </c>
      <c r="G15" s="31">
        <f t="shared" si="2"/>
        <v>14285.714285714286</v>
      </c>
      <c r="H15" s="31">
        <f t="shared" si="3"/>
        <v>785.71428571428578</v>
      </c>
      <c r="I15" s="39">
        <f t="shared" si="4"/>
        <v>15071.428571428572</v>
      </c>
      <c r="J15" s="31">
        <f t="shared" si="5"/>
        <v>928571.42857142852</v>
      </c>
      <c r="K15" s="35">
        <v>41305</v>
      </c>
      <c r="L15" s="13"/>
      <c r="M15" s="13"/>
      <c r="N15" s="13"/>
      <c r="O15" s="13"/>
      <c r="P15" s="13"/>
      <c r="S15" s="16"/>
      <c r="BA15" s="31">
        <f t="shared" si="8"/>
        <v>4047.6190476190482</v>
      </c>
      <c r="BB15" s="31">
        <f t="shared" si="6"/>
        <v>71428.571428571435</v>
      </c>
    </row>
    <row r="16" spans="1:54" ht="18" customHeight="1">
      <c r="A16" s="21"/>
      <c r="B16" s="23">
        <f t="shared" si="0"/>
        <v>64</v>
      </c>
      <c r="C16" s="23">
        <f t="shared" si="7"/>
        <v>6</v>
      </c>
      <c r="D16" s="21"/>
      <c r="E16" s="30">
        <f t="shared" si="9"/>
        <v>6</v>
      </c>
      <c r="F16" s="25">
        <f t="shared" si="1"/>
        <v>46053</v>
      </c>
      <c r="G16" s="31">
        <f t="shared" si="2"/>
        <v>14285.714285714286</v>
      </c>
      <c r="H16" s="31">
        <f t="shared" si="3"/>
        <v>773.80952380952385</v>
      </c>
      <c r="I16" s="39">
        <f t="shared" si="4"/>
        <v>15059.523809523809</v>
      </c>
      <c r="J16" s="31">
        <f t="shared" si="5"/>
        <v>914285.71428571432</v>
      </c>
      <c r="K16" s="35">
        <v>41333</v>
      </c>
      <c r="L16" s="13"/>
      <c r="M16" s="36">
        <f>J10/(J234-J7)</f>
        <v>14285.714285714286</v>
      </c>
      <c r="N16" s="13" t="s">
        <v>11</v>
      </c>
      <c r="O16" s="13"/>
      <c r="P16" s="13"/>
      <c r="S16" s="16"/>
      <c r="BA16" s="31">
        <f t="shared" si="8"/>
        <v>4821.4285714285725</v>
      </c>
      <c r="BB16" s="31">
        <f t="shared" si="6"/>
        <v>85714.28571428571</v>
      </c>
    </row>
    <row r="17" spans="1:54" ht="18" customHeight="1">
      <c r="A17" s="21"/>
      <c r="B17" s="23">
        <f t="shared" si="0"/>
        <v>63</v>
      </c>
      <c r="C17" s="23">
        <f t="shared" si="7"/>
        <v>7</v>
      </c>
      <c r="D17" s="21"/>
      <c r="E17" s="30">
        <f t="shared" si="9"/>
        <v>7</v>
      </c>
      <c r="F17" s="25">
        <f t="shared" si="1"/>
        <v>46081</v>
      </c>
      <c r="G17" s="31">
        <f t="shared" si="2"/>
        <v>14285.714285714286</v>
      </c>
      <c r="H17" s="31">
        <f t="shared" si="3"/>
        <v>761.90476190476193</v>
      </c>
      <c r="I17" s="39">
        <f t="shared" si="4"/>
        <v>15047.619047619048</v>
      </c>
      <c r="J17" s="31">
        <f t="shared" si="5"/>
        <v>900000</v>
      </c>
      <c r="K17" s="35">
        <v>41364</v>
      </c>
      <c r="L17" s="13"/>
      <c r="M17" s="13"/>
      <c r="N17" s="13"/>
      <c r="O17" s="13"/>
      <c r="P17" s="13"/>
      <c r="S17" s="16"/>
      <c r="BA17" s="31">
        <f t="shared" si="8"/>
        <v>5583.3333333333339</v>
      </c>
      <c r="BB17" s="31">
        <f t="shared" si="6"/>
        <v>100000</v>
      </c>
    </row>
    <row r="18" spans="1:54" ht="18" customHeight="1">
      <c r="A18" s="21"/>
      <c r="B18" s="23">
        <f t="shared" si="0"/>
        <v>62</v>
      </c>
      <c r="C18" s="23">
        <f t="shared" si="7"/>
        <v>8</v>
      </c>
      <c r="D18" s="21"/>
      <c r="E18" s="30">
        <f t="shared" si="9"/>
        <v>8</v>
      </c>
      <c r="F18" s="25">
        <f t="shared" si="1"/>
        <v>46112</v>
      </c>
      <c r="G18" s="31">
        <f t="shared" si="2"/>
        <v>14285.714285714286</v>
      </c>
      <c r="H18" s="31">
        <f t="shared" si="3"/>
        <v>750</v>
      </c>
      <c r="I18" s="39">
        <f t="shared" si="4"/>
        <v>15035.714285714286</v>
      </c>
      <c r="J18" s="31">
        <f t="shared" si="5"/>
        <v>885714.28571428568</v>
      </c>
      <c r="K18" s="35">
        <v>41394</v>
      </c>
      <c r="L18" s="13"/>
      <c r="M18" s="13"/>
      <c r="N18" s="13" t="s">
        <v>12</v>
      </c>
      <c r="O18" s="13"/>
      <c r="P18" s="13"/>
      <c r="S18" s="16"/>
      <c r="BA18" s="31">
        <f t="shared" si="8"/>
        <v>6333.3333333333339</v>
      </c>
      <c r="BB18" s="31">
        <f t="shared" si="6"/>
        <v>114285.71428571429</v>
      </c>
    </row>
    <row r="19" spans="1:54" ht="18" customHeight="1">
      <c r="A19" s="21"/>
      <c r="B19" s="23">
        <f t="shared" si="0"/>
        <v>61</v>
      </c>
      <c r="C19" s="23">
        <f t="shared" si="7"/>
        <v>9</v>
      </c>
      <c r="D19" s="21"/>
      <c r="E19" s="30">
        <f t="shared" si="9"/>
        <v>9</v>
      </c>
      <c r="F19" s="25">
        <f t="shared" si="1"/>
        <v>46142</v>
      </c>
      <c r="G19" s="31">
        <f t="shared" si="2"/>
        <v>14285.714285714286</v>
      </c>
      <c r="H19" s="31">
        <f t="shared" si="3"/>
        <v>738.09523809523807</v>
      </c>
      <c r="I19" s="39">
        <f t="shared" si="4"/>
        <v>15023.809523809525</v>
      </c>
      <c r="J19" s="31">
        <f t="shared" si="5"/>
        <v>871428.57142857136</v>
      </c>
      <c r="K19" s="35">
        <v>41425</v>
      </c>
      <c r="L19" s="13"/>
      <c r="M19" s="13"/>
      <c r="N19" s="13"/>
      <c r="O19" s="13"/>
      <c r="P19" s="13"/>
      <c r="S19" s="16"/>
      <c r="BA19" s="31">
        <f t="shared" si="8"/>
        <v>7071.4285714285725</v>
      </c>
      <c r="BB19" s="31">
        <f t="shared" si="6"/>
        <v>128571.42857142858</v>
      </c>
    </row>
    <row r="20" spans="1:54" ht="18" customHeight="1">
      <c r="A20" s="21"/>
      <c r="B20" s="23">
        <f t="shared" si="0"/>
        <v>60</v>
      </c>
      <c r="C20" s="23">
        <f t="shared" si="7"/>
        <v>10</v>
      </c>
      <c r="D20" s="21"/>
      <c r="E20" s="30">
        <f t="shared" si="9"/>
        <v>10</v>
      </c>
      <c r="F20" s="25">
        <f t="shared" si="1"/>
        <v>46173</v>
      </c>
      <c r="G20" s="31">
        <f t="shared" si="2"/>
        <v>14285.714285714286</v>
      </c>
      <c r="H20" s="31">
        <f t="shared" si="3"/>
        <v>726.19047619047615</v>
      </c>
      <c r="I20" s="39">
        <f t="shared" si="4"/>
        <v>15011.904761904763</v>
      </c>
      <c r="J20" s="31">
        <f t="shared" si="5"/>
        <v>857142.85714285716</v>
      </c>
      <c r="K20" s="35">
        <v>41455</v>
      </c>
      <c r="L20" s="13"/>
      <c r="M20" s="13"/>
      <c r="N20" s="13"/>
      <c r="O20" s="13"/>
      <c r="P20" s="13"/>
      <c r="S20" s="16"/>
      <c r="BA20" s="31">
        <f t="shared" si="8"/>
        <v>7797.6190476190486</v>
      </c>
      <c r="BB20" s="31">
        <f t="shared" si="6"/>
        <v>142857.14285714287</v>
      </c>
    </row>
    <row r="21" spans="1:54" ht="18" customHeight="1">
      <c r="A21" s="21"/>
      <c r="B21" s="23">
        <f t="shared" si="0"/>
        <v>59</v>
      </c>
      <c r="C21" s="23">
        <f t="shared" si="7"/>
        <v>11</v>
      </c>
      <c r="D21" s="21"/>
      <c r="E21" s="30">
        <f t="shared" si="9"/>
        <v>11</v>
      </c>
      <c r="F21" s="25">
        <f t="shared" si="1"/>
        <v>46203</v>
      </c>
      <c r="G21" s="31">
        <f t="shared" si="2"/>
        <v>14285.714285714286</v>
      </c>
      <c r="H21" s="31">
        <f t="shared" si="3"/>
        <v>714.28571428571433</v>
      </c>
      <c r="I21" s="39">
        <f t="shared" si="4"/>
        <v>15000</v>
      </c>
      <c r="J21" s="31">
        <f t="shared" si="5"/>
        <v>842857.14285714284</v>
      </c>
      <c r="K21" s="35">
        <v>41486</v>
      </c>
      <c r="L21" s="13"/>
      <c r="M21" s="13"/>
      <c r="N21" s="13"/>
      <c r="O21" s="13"/>
      <c r="P21" s="13"/>
      <c r="S21" s="16"/>
      <c r="BA21" s="31">
        <f t="shared" si="8"/>
        <v>8511.9047619047633</v>
      </c>
      <c r="BB21" s="31">
        <f t="shared" si="6"/>
        <v>157142.85714285716</v>
      </c>
    </row>
    <row r="22" spans="1:54" ht="18" customHeight="1">
      <c r="A22" s="21"/>
      <c r="B22" s="23">
        <f t="shared" si="0"/>
        <v>58</v>
      </c>
      <c r="C22" s="23">
        <f t="shared" si="7"/>
        <v>12</v>
      </c>
      <c r="D22" s="21"/>
      <c r="E22" s="30">
        <f t="shared" si="9"/>
        <v>12</v>
      </c>
      <c r="F22" s="25">
        <f t="shared" si="1"/>
        <v>46234</v>
      </c>
      <c r="G22" s="31">
        <f t="shared" si="2"/>
        <v>14285.714285714286</v>
      </c>
      <c r="H22" s="31">
        <f t="shared" si="3"/>
        <v>702.38095238095241</v>
      </c>
      <c r="I22" s="39">
        <f t="shared" si="4"/>
        <v>14988.095238095239</v>
      </c>
      <c r="J22" s="31">
        <f t="shared" si="5"/>
        <v>828571.42857142864</v>
      </c>
      <c r="K22" s="35">
        <v>41517</v>
      </c>
      <c r="L22" s="13"/>
      <c r="M22" s="13"/>
      <c r="N22" s="13"/>
      <c r="O22" s="13"/>
      <c r="P22" s="13"/>
      <c r="S22" s="16"/>
      <c r="BA22" s="31">
        <f t="shared" si="8"/>
        <v>9214.2857142857156</v>
      </c>
      <c r="BB22" s="31">
        <f t="shared" si="6"/>
        <v>171428.57142857142</v>
      </c>
    </row>
    <row r="23" spans="1:54" ht="18" customHeight="1">
      <c r="A23" s="21"/>
      <c r="B23" s="23">
        <f t="shared" si="0"/>
        <v>57</v>
      </c>
      <c r="C23" s="23">
        <f t="shared" si="7"/>
        <v>13</v>
      </c>
      <c r="D23" s="21"/>
      <c r="E23" s="30">
        <f t="shared" si="9"/>
        <v>13</v>
      </c>
      <c r="F23" s="25">
        <f t="shared" si="1"/>
        <v>46265</v>
      </c>
      <c r="G23" s="31">
        <f t="shared" si="2"/>
        <v>14285.714285714286</v>
      </c>
      <c r="H23" s="31">
        <f t="shared" si="3"/>
        <v>690.4761904761906</v>
      </c>
      <c r="I23" s="39">
        <f t="shared" si="4"/>
        <v>14976.190476190477</v>
      </c>
      <c r="J23" s="31">
        <f t="shared" si="5"/>
        <v>814285.71428571432</v>
      </c>
      <c r="K23" s="35">
        <v>41547</v>
      </c>
      <c r="L23" s="13"/>
      <c r="M23" s="13"/>
      <c r="N23" s="13"/>
      <c r="O23" s="13"/>
      <c r="P23" s="13"/>
      <c r="S23" s="16"/>
      <c r="BA23" s="31">
        <f t="shared" si="8"/>
        <v>9904.7619047619064</v>
      </c>
      <c r="BB23" s="31">
        <f t="shared" si="6"/>
        <v>185714.28571428571</v>
      </c>
    </row>
    <row r="24" spans="1:54" ht="18" customHeight="1">
      <c r="A24" s="21"/>
      <c r="B24" s="23">
        <f t="shared" si="0"/>
        <v>56</v>
      </c>
      <c r="C24" s="23">
        <f t="shared" si="7"/>
        <v>14</v>
      </c>
      <c r="D24" s="21"/>
      <c r="E24" s="30">
        <f t="shared" si="9"/>
        <v>14</v>
      </c>
      <c r="F24" s="25">
        <f t="shared" si="1"/>
        <v>46295</v>
      </c>
      <c r="G24" s="31">
        <f t="shared" si="2"/>
        <v>14285.714285714286</v>
      </c>
      <c r="H24" s="31">
        <f t="shared" si="3"/>
        <v>678.57142857142867</v>
      </c>
      <c r="I24" s="39">
        <f t="shared" si="4"/>
        <v>14964.285714285716</v>
      </c>
      <c r="J24" s="31">
        <f t="shared" si="5"/>
        <v>800000</v>
      </c>
      <c r="K24" s="35">
        <v>41578</v>
      </c>
      <c r="L24" s="13"/>
      <c r="M24" s="13"/>
      <c r="N24" s="13"/>
      <c r="O24" s="13"/>
      <c r="P24" s="13"/>
      <c r="S24" s="16"/>
      <c r="BA24" s="31">
        <f t="shared" si="8"/>
        <v>10583.333333333336</v>
      </c>
      <c r="BB24" s="31">
        <f t="shared" si="6"/>
        <v>200000</v>
      </c>
    </row>
    <row r="25" spans="1:54" ht="18" customHeight="1">
      <c r="A25" s="21"/>
      <c r="B25" s="23">
        <f t="shared" si="0"/>
        <v>55</v>
      </c>
      <c r="C25" s="23">
        <f t="shared" si="7"/>
        <v>15</v>
      </c>
      <c r="D25" s="21"/>
      <c r="E25" s="30">
        <f t="shared" si="9"/>
        <v>15</v>
      </c>
      <c r="F25" s="25">
        <f t="shared" si="1"/>
        <v>46326</v>
      </c>
      <c r="G25" s="31">
        <f t="shared" si="2"/>
        <v>14285.714285714286</v>
      </c>
      <c r="H25" s="31">
        <f t="shared" si="3"/>
        <v>666.66666666666674</v>
      </c>
      <c r="I25" s="39">
        <f t="shared" si="4"/>
        <v>14952.380952380952</v>
      </c>
      <c r="J25" s="31">
        <f t="shared" si="5"/>
        <v>785714.28571428568</v>
      </c>
      <c r="K25" s="35">
        <v>41608</v>
      </c>
      <c r="L25" s="13"/>
      <c r="M25" s="13"/>
      <c r="N25" s="13"/>
      <c r="O25" s="13"/>
      <c r="P25" s="13"/>
      <c r="S25" s="16"/>
      <c r="BA25" s="31">
        <f t="shared" si="8"/>
        <v>11250.000000000002</v>
      </c>
      <c r="BB25" s="31">
        <f t="shared" si="6"/>
        <v>214285.71428571429</v>
      </c>
    </row>
    <row r="26" spans="1:54" ht="18" customHeight="1">
      <c r="A26" s="21"/>
      <c r="B26" s="23">
        <f t="shared" si="0"/>
        <v>54</v>
      </c>
      <c r="C26" s="23">
        <f t="shared" si="7"/>
        <v>16</v>
      </c>
      <c r="D26" s="21"/>
      <c r="E26" s="30">
        <f t="shared" si="9"/>
        <v>16</v>
      </c>
      <c r="F26" s="25">
        <f t="shared" si="1"/>
        <v>46356</v>
      </c>
      <c r="G26" s="31">
        <f t="shared" si="2"/>
        <v>14285.714285714286</v>
      </c>
      <c r="H26" s="31">
        <f t="shared" si="3"/>
        <v>654.76190476190482</v>
      </c>
      <c r="I26" s="39">
        <f t="shared" si="4"/>
        <v>14940.476190476191</v>
      </c>
      <c r="J26" s="31">
        <f t="shared" si="5"/>
        <v>771428.57142857136</v>
      </c>
      <c r="K26" s="35">
        <v>41639</v>
      </c>
      <c r="L26" s="13"/>
      <c r="M26" s="13"/>
      <c r="N26" s="13"/>
      <c r="O26" s="13"/>
      <c r="P26" s="13"/>
      <c r="S26" s="16"/>
      <c r="BA26" s="31">
        <f t="shared" si="8"/>
        <v>11904.761904761906</v>
      </c>
      <c r="BB26" s="31">
        <f t="shared" si="6"/>
        <v>228571.42857142858</v>
      </c>
    </row>
    <row r="27" spans="1:54" ht="18" customHeight="1">
      <c r="A27" s="21"/>
      <c r="B27" s="23">
        <f t="shared" si="0"/>
        <v>53</v>
      </c>
      <c r="C27" s="23">
        <f t="shared" si="7"/>
        <v>17</v>
      </c>
      <c r="D27" s="21"/>
      <c r="E27" s="30">
        <f t="shared" si="9"/>
        <v>17</v>
      </c>
      <c r="F27" s="25">
        <f t="shared" si="1"/>
        <v>46387</v>
      </c>
      <c r="G27" s="31">
        <f t="shared" si="2"/>
        <v>14285.714285714286</v>
      </c>
      <c r="H27" s="31">
        <f t="shared" si="3"/>
        <v>642.85714285714289</v>
      </c>
      <c r="I27" s="39">
        <f t="shared" si="4"/>
        <v>14928.571428571429</v>
      </c>
      <c r="J27" s="31">
        <f t="shared" si="5"/>
        <v>757142.85714285716</v>
      </c>
      <c r="K27" s="35">
        <v>41670</v>
      </c>
      <c r="L27" s="13"/>
      <c r="M27" s="13"/>
      <c r="N27" s="13"/>
      <c r="O27" s="13"/>
      <c r="P27" s="13"/>
      <c r="Q27" s="85"/>
      <c r="R27" s="86"/>
      <c r="S27" s="16"/>
      <c r="BA27" s="31">
        <f t="shared" si="8"/>
        <v>12547.61904761905</v>
      </c>
      <c r="BB27" s="31">
        <f t="shared" si="6"/>
        <v>242857.14285714287</v>
      </c>
    </row>
    <row r="28" spans="1:54" ht="18" customHeight="1">
      <c r="A28" s="21"/>
      <c r="B28" s="23">
        <f t="shared" si="0"/>
        <v>52</v>
      </c>
      <c r="C28" s="23">
        <f t="shared" si="7"/>
        <v>18</v>
      </c>
      <c r="D28" s="21"/>
      <c r="E28" s="30">
        <f t="shared" si="9"/>
        <v>18</v>
      </c>
      <c r="F28" s="25">
        <f t="shared" si="1"/>
        <v>46418</v>
      </c>
      <c r="G28" s="31">
        <f t="shared" si="2"/>
        <v>14285.714285714286</v>
      </c>
      <c r="H28" s="31">
        <f t="shared" si="3"/>
        <v>630.95238095238096</v>
      </c>
      <c r="I28" s="39">
        <f t="shared" si="4"/>
        <v>14916.666666666668</v>
      </c>
      <c r="J28" s="31">
        <f t="shared" si="5"/>
        <v>742857.14285714284</v>
      </c>
      <c r="K28" s="35">
        <v>41698</v>
      </c>
      <c r="L28" s="13"/>
      <c r="M28" s="13"/>
      <c r="N28" s="13"/>
      <c r="O28" s="13"/>
      <c r="P28" s="13"/>
      <c r="Q28" s="37"/>
      <c r="R28" s="37"/>
      <c r="S28" s="16"/>
      <c r="BA28" s="31">
        <f t="shared" si="8"/>
        <v>13178.571428571431</v>
      </c>
      <c r="BB28" s="31">
        <f t="shared" si="6"/>
        <v>257142.85714285716</v>
      </c>
    </row>
    <row r="29" spans="1:54" ht="18" customHeight="1">
      <c r="A29" s="21"/>
      <c r="B29" s="23">
        <f t="shared" si="0"/>
        <v>51</v>
      </c>
      <c r="C29" s="23">
        <f t="shared" si="7"/>
        <v>19</v>
      </c>
      <c r="D29" s="21"/>
      <c r="E29" s="30">
        <f t="shared" si="9"/>
        <v>19</v>
      </c>
      <c r="F29" s="25">
        <f t="shared" si="1"/>
        <v>46446</v>
      </c>
      <c r="G29" s="31">
        <f t="shared" si="2"/>
        <v>14285.714285714286</v>
      </c>
      <c r="H29" s="31">
        <f t="shared" si="3"/>
        <v>619.04761904761904</v>
      </c>
      <c r="I29" s="39">
        <f t="shared" si="4"/>
        <v>14904.761904761905</v>
      </c>
      <c r="J29" s="31">
        <f t="shared" si="5"/>
        <v>728571.42857142864</v>
      </c>
      <c r="K29" s="35">
        <v>41729</v>
      </c>
      <c r="L29" s="13"/>
      <c r="M29" s="13"/>
      <c r="N29" s="13"/>
      <c r="O29" s="13"/>
      <c r="P29" s="13"/>
      <c r="Q29" s="37"/>
      <c r="R29" s="37"/>
      <c r="S29" s="16"/>
      <c r="BA29" s="31">
        <f t="shared" si="8"/>
        <v>13797.61904761905</v>
      </c>
      <c r="BB29" s="31">
        <f t="shared" si="6"/>
        <v>271428.57142857142</v>
      </c>
    </row>
    <row r="30" spans="1:54" ht="18" customHeight="1">
      <c r="A30" s="21"/>
      <c r="B30" s="23">
        <f t="shared" si="0"/>
        <v>50</v>
      </c>
      <c r="C30" s="23">
        <f t="shared" si="7"/>
        <v>20</v>
      </c>
      <c r="D30" s="21"/>
      <c r="E30" s="30">
        <f t="shared" si="9"/>
        <v>20</v>
      </c>
      <c r="F30" s="25">
        <f t="shared" si="1"/>
        <v>46477</v>
      </c>
      <c r="G30" s="31">
        <f t="shared" si="2"/>
        <v>14285.714285714286</v>
      </c>
      <c r="H30" s="31">
        <f t="shared" si="3"/>
        <v>607.14285714285722</v>
      </c>
      <c r="I30" s="39">
        <f t="shared" si="4"/>
        <v>14892.857142857143</v>
      </c>
      <c r="J30" s="31">
        <f t="shared" si="5"/>
        <v>714285.71428571432</v>
      </c>
      <c r="K30" s="35">
        <v>41759</v>
      </c>
      <c r="L30" s="13"/>
      <c r="M30" s="13"/>
      <c r="N30" s="13"/>
      <c r="O30" s="13"/>
      <c r="P30" s="13"/>
      <c r="Q30" s="37"/>
      <c r="R30" s="37"/>
      <c r="S30" s="16"/>
      <c r="BA30" s="31">
        <f t="shared" si="8"/>
        <v>14404.761904761906</v>
      </c>
      <c r="BB30" s="31">
        <f t="shared" si="6"/>
        <v>285714.28571428574</v>
      </c>
    </row>
    <row r="31" spans="1:54" ht="18" customHeight="1">
      <c r="A31" s="21"/>
      <c r="B31" s="23">
        <f t="shared" si="0"/>
        <v>49</v>
      </c>
      <c r="C31" s="23">
        <f t="shared" si="7"/>
        <v>21</v>
      </c>
      <c r="D31" s="21"/>
      <c r="E31" s="30">
        <f t="shared" si="9"/>
        <v>21</v>
      </c>
      <c r="F31" s="25">
        <f t="shared" si="1"/>
        <v>46507</v>
      </c>
      <c r="G31" s="31">
        <f t="shared" si="2"/>
        <v>14285.714285714286</v>
      </c>
      <c r="H31" s="31">
        <f t="shared" si="3"/>
        <v>595.2380952380953</v>
      </c>
      <c r="I31" s="39">
        <f t="shared" si="4"/>
        <v>14880.952380952382</v>
      </c>
      <c r="J31" s="31">
        <f t="shared" si="5"/>
        <v>700000</v>
      </c>
      <c r="K31" s="35">
        <v>41790</v>
      </c>
      <c r="L31" s="13"/>
      <c r="M31" s="13"/>
      <c r="N31" s="13"/>
      <c r="O31" s="13"/>
      <c r="P31" s="13"/>
      <c r="Q31" s="37"/>
      <c r="R31" s="37"/>
      <c r="S31" s="16"/>
      <c r="BA31" s="31">
        <f t="shared" si="8"/>
        <v>15000.000000000002</v>
      </c>
      <c r="BB31" s="31">
        <f t="shared" si="6"/>
        <v>300000</v>
      </c>
    </row>
    <row r="32" spans="1:54" ht="18" customHeight="1">
      <c r="A32" s="21"/>
      <c r="B32" s="23">
        <f t="shared" si="0"/>
        <v>48</v>
      </c>
      <c r="C32" s="23">
        <f t="shared" si="7"/>
        <v>22</v>
      </c>
      <c r="D32" s="21"/>
      <c r="E32" s="30">
        <f t="shared" si="9"/>
        <v>22</v>
      </c>
      <c r="F32" s="25">
        <f t="shared" si="1"/>
        <v>46538</v>
      </c>
      <c r="G32" s="31">
        <f t="shared" si="2"/>
        <v>14285.714285714286</v>
      </c>
      <c r="H32" s="31">
        <f t="shared" si="3"/>
        <v>583.33333333333337</v>
      </c>
      <c r="I32" s="39">
        <f t="shared" si="4"/>
        <v>14869.04761904762</v>
      </c>
      <c r="J32" s="31">
        <f t="shared" si="5"/>
        <v>685714.28571428568</v>
      </c>
      <c r="K32" s="35">
        <v>41820</v>
      </c>
      <c r="L32" s="13"/>
      <c r="M32" s="13"/>
      <c r="N32" s="13"/>
      <c r="O32" s="13"/>
      <c r="P32" s="13"/>
      <c r="Q32" s="37"/>
      <c r="R32" s="37"/>
      <c r="S32" s="16"/>
      <c r="BA32" s="31">
        <f t="shared" si="8"/>
        <v>15583.333333333336</v>
      </c>
      <c r="BB32" s="31">
        <f t="shared" si="6"/>
        <v>314285.71428571432</v>
      </c>
    </row>
    <row r="33" spans="1:54" ht="18" customHeight="1">
      <c r="A33" s="21"/>
      <c r="B33" s="23">
        <f t="shared" si="0"/>
        <v>47</v>
      </c>
      <c r="C33" s="23">
        <f t="shared" si="7"/>
        <v>23</v>
      </c>
      <c r="D33" s="21"/>
      <c r="E33" s="30">
        <f t="shared" si="9"/>
        <v>23</v>
      </c>
      <c r="F33" s="25">
        <f t="shared" si="1"/>
        <v>46568</v>
      </c>
      <c r="G33" s="31">
        <f t="shared" si="2"/>
        <v>14285.714285714286</v>
      </c>
      <c r="H33" s="31">
        <f t="shared" si="3"/>
        <v>571.42857142857144</v>
      </c>
      <c r="I33" s="39">
        <f t="shared" si="4"/>
        <v>14857.142857142857</v>
      </c>
      <c r="J33" s="31">
        <f t="shared" si="5"/>
        <v>671428.57142857136</v>
      </c>
      <c r="K33" s="35">
        <v>41851</v>
      </c>
      <c r="L33" s="13"/>
      <c r="M33" s="13"/>
      <c r="N33" s="13"/>
      <c r="O33" s="13"/>
      <c r="P33" s="13"/>
      <c r="Q33" s="37"/>
      <c r="R33" s="37"/>
      <c r="S33" s="16"/>
      <c r="BA33" s="31">
        <f t="shared" si="8"/>
        <v>16154.761904761906</v>
      </c>
      <c r="BB33" s="31">
        <f t="shared" si="6"/>
        <v>328571.42857142858</v>
      </c>
    </row>
    <row r="34" spans="1:54" ht="18" customHeight="1">
      <c r="A34" s="21"/>
      <c r="B34" s="23">
        <f t="shared" si="0"/>
        <v>46</v>
      </c>
      <c r="C34" s="23">
        <f t="shared" si="7"/>
        <v>24</v>
      </c>
      <c r="D34" s="21"/>
      <c r="E34" s="30">
        <f t="shared" si="9"/>
        <v>24</v>
      </c>
      <c r="F34" s="25">
        <f t="shared" si="1"/>
        <v>46599</v>
      </c>
      <c r="G34" s="31">
        <f t="shared" si="2"/>
        <v>14285.714285714286</v>
      </c>
      <c r="H34" s="31">
        <f t="shared" si="3"/>
        <v>559.52380952380952</v>
      </c>
      <c r="I34" s="39">
        <f t="shared" si="4"/>
        <v>14845.238095238095</v>
      </c>
      <c r="J34" s="31">
        <f t="shared" si="5"/>
        <v>657142.85714285716</v>
      </c>
      <c r="K34" s="35">
        <v>41882</v>
      </c>
      <c r="L34" s="13"/>
      <c r="M34" s="13"/>
      <c r="N34" s="13"/>
      <c r="O34" s="13"/>
      <c r="P34" s="13"/>
      <c r="Q34" s="37"/>
      <c r="R34" s="37"/>
      <c r="S34" s="16"/>
      <c r="BA34" s="31">
        <f t="shared" si="8"/>
        <v>16714.285714285717</v>
      </c>
      <c r="BB34" s="31">
        <f t="shared" si="6"/>
        <v>342857.14285714284</v>
      </c>
    </row>
    <row r="35" spans="1:54" ht="18" customHeight="1">
      <c r="A35" s="21"/>
      <c r="B35" s="23">
        <f t="shared" si="0"/>
        <v>45</v>
      </c>
      <c r="C35" s="23">
        <f t="shared" si="7"/>
        <v>25</v>
      </c>
      <c r="D35" s="21"/>
      <c r="E35" s="30">
        <f t="shared" si="9"/>
        <v>25</v>
      </c>
      <c r="F35" s="25">
        <f t="shared" si="1"/>
        <v>46630</v>
      </c>
      <c r="G35" s="31">
        <f t="shared" si="2"/>
        <v>14285.714285714286</v>
      </c>
      <c r="H35" s="31">
        <f t="shared" si="3"/>
        <v>547.61904761904771</v>
      </c>
      <c r="I35" s="39">
        <f t="shared" si="4"/>
        <v>14833.333333333334</v>
      </c>
      <c r="J35" s="31">
        <f t="shared" si="5"/>
        <v>642857.14285714284</v>
      </c>
      <c r="K35" s="35">
        <v>41912</v>
      </c>
      <c r="L35" s="13"/>
      <c r="M35" s="13"/>
      <c r="N35" s="13"/>
      <c r="O35" s="13"/>
      <c r="P35" s="13"/>
      <c r="Q35" s="37"/>
      <c r="R35" s="37"/>
      <c r="S35" s="16"/>
      <c r="BA35" s="31">
        <f t="shared" si="8"/>
        <v>17261.904761904763</v>
      </c>
      <c r="BB35" s="31">
        <f t="shared" si="6"/>
        <v>357142.85714285716</v>
      </c>
    </row>
    <row r="36" spans="1:54" ht="18" customHeight="1">
      <c r="A36" s="21"/>
      <c r="B36" s="23">
        <f t="shared" si="0"/>
        <v>44</v>
      </c>
      <c r="C36" s="23">
        <f t="shared" si="7"/>
        <v>26</v>
      </c>
      <c r="D36" s="21"/>
      <c r="E36" s="30">
        <f t="shared" si="9"/>
        <v>26</v>
      </c>
      <c r="F36" s="25">
        <f t="shared" si="1"/>
        <v>46660</v>
      </c>
      <c r="G36" s="31">
        <f t="shared" si="2"/>
        <v>14285.714285714286</v>
      </c>
      <c r="H36" s="31">
        <f t="shared" si="3"/>
        <v>535.71428571428578</v>
      </c>
      <c r="I36" s="39">
        <f t="shared" si="4"/>
        <v>14821.428571428572</v>
      </c>
      <c r="J36" s="31">
        <f t="shared" si="5"/>
        <v>628571.42857142864</v>
      </c>
      <c r="K36" s="35">
        <v>41943</v>
      </c>
      <c r="L36" s="13"/>
      <c r="M36" s="13"/>
      <c r="N36" s="13"/>
      <c r="O36" s="13"/>
      <c r="P36" s="13"/>
      <c r="Q36" s="37"/>
      <c r="R36" s="37"/>
      <c r="S36" s="16"/>
      <c r="BA36" s="31">
        <f t="shared" si="8"/>
        <v>17797.61904761905</v>
      </c>
      <c r="BB36" s="31">
        <f t="shared" si="6"/>
        <v>371428.57142857142</v>
      </c>
    </row>
    <row r="37" spans="1:54" ht="18" customHeight="1">
      <c r="A37" s="21"/>
      <c r="B37" s="23">
        <f t="shared" si="0"/>
        <v>43</v>
      </c>
      <c r="C37" s="23">
        <f t="shared" si="7"/>
        <v>27</v>
      </c>
      <c r="D37" s="21"/>
      <c r="E37" s="30">
        <f t="shared" si="9"/>
        <v>27</v>
      </c>
      <c r="F37" s="25">
        <f t="shared" si="1"/>
        <v>46691</v>
      </c>
      <c r="G37" s="31">
        <f t="shared" si="2"/>
        <v>14285.714285714286</v>
      </c>
      <c r="H37" s="31">
        <f t="shared" si="3"/>
        <v>523.80952380952385</v>
      </c>
      <c r="I37" s="39">
        <f t="shared" si="4"/>
        <v>14809.523809523809</v>
      </c>
      <c r="J37" s="31">
        <f t="shared" si="5"/>
        <v>614285.71428571432</v>
      </c>
      <c r="K37" s="35">
        <v>41973</v>
      </c>
      <c r="L37" s="13"/>
      <c r="M37" s="13"/>
      <c r="N37" s="13"/>
      <c r="O37" s="13"/>
      <c r="P37" s="13"/>
      <c r="Q37" s="37"/>
      <c r="R37" s="37"/>
      <c r="S37" s="16"/>
      <c r="BA37" s="31">
        <f t="shared" si="8"/>
        <v>18321.428571428572</v>
      </c>
      <c r="BB37" s="31">
        <f t="shared" si="6"/>
        <v>385714.28571428574</v>
      </c>
    </row>
    <row r="38" spans="1:54" ht="18" customHeight="1">
      <c r="A38" s="21"/>
      <c r="B38" s="23">
        <f t="shared" si="0"/>
        <v>42</v>
      </c>
      <c r="C38" s="23">
        <f t="shared" si="7"/>
        <v>28</v>
      </c>
      <c r="D38" s="21"/>
      <c r="E38" s="30">
        <f t="shared" si="9"/>
        <v>28</v>
      </c>
      <c r="F38" s="25">
        <f t="shared" si="1"/>
        <v>46721</v>
      </c>
      <c r="G38" s="31">
        <f t="shared" si="2"/>
        <v>14285.714285714286</v>
      </c>
      <c r="H38" s="31">
        <f t="shared" si="3"/>
        <v>511.90476190476198</v>
      </c>
      <c r="I38" s="39">
        <f t="shared" si="4"/>
        <v>14797.619047619048</v>
      </c>
      <c r="J38" s="31">
        <f t="shared" si="5"/>
        <v>600000</v>
      </c>
      <c r="K38" s="35">
        <v>42004</v>
      </c>
      <c r="L38" s="13"/>
      <c r="M38" s="13"/>
      <c r="N38" s="13"/>
      <c r="O38" s="13"/>
      <c r="P38" s="13"/>
      <c r="Q38" s="37"/>
      <c r="R38" s="37"/>
      <c r="S38" s="16"/>
      <c r="BA38" s="31">
        <f t="shared" si="8"/>
        <v>18833.333333333336</v>
      </c>
      <c r="BB38" s="31">
        <f t="shared" si="6"/>
        <v>400000</v>
      </c>
    </row>
    <row r="39" spans="1:54" ht="18" customHeight="1">
      <c r="A39" s="21"/>
      <c r="B39" s="23">
        <f t="shared" si="0"/>
        <v>41</v>
      </c>
      <c r="C39" s="23">
        <f t="shared" si="7"/>
        <v>29</v>
      </c>
      <c r="D39" s="21"/>
      <c r="E39" s="59">
        <f t="shared" si="9"/>
        <v>29</v>
      </c>
      <c r="F39" s="60">
        <f t="shared" si="1"/>
        <v>46752</v>
      </c>
      <c r="G39" s="61">
        <f t="shared" si="2"/>
        <v>14285.714285714286</v>
      </c>
      <c r="H39" s="61">
        <f t="shared" si="3"/>
        <v>500.00000000000006</v>
      </c>
      <c r="I39" s="62">
        <f t="shared" si="4"/>
        <v>14785.714285714286</v>
      </c>
      <c r="J39" s="61">
        <f t="shared" si="5"/>
        <v>585714.28571428568</v>
      </c>
      <c r="K39" s="35">
        <v>42035</v>
      </c>
      <c r="L39" s="13"/>
      <c r="M39" s="13"/>
      <c r="N39" s="13"/>
      <c r="O39" s="13"/>
      <c r="P39" s="13"/>
      <c r="Q39" s="37">
        <f t="shared" ref="Q39:Q236" si="10">IF(Q38-1&gt;=0,Q38-1,0)</f>
        <v>0</v>
      </c>
      <c r="R39" s="37">
        <f t="shared" ref="R39:R237" si="11">IF(Q38&gt;0,R38+1,0)</f>
        <v>0</v>
      </c>
      <c r="S39" s="16"/>
      <c r="BA39" s="31">
        <f t="shared" si="8"/>
        <v>19333.333333333336</v>
      </c>
      <c r="BB39" s="31">
        <f t="shared" si="6"/>
        <v>414285.71428571432</v>
      </c>
    </row>
    <row r="40" spans="1:54" ht="18" customHeight="1">
      <c r="A40" s="21"/>
      <c r="B40" s="23">
        <f t="shared" si="0"/>
        <v>40</v>
      </c>
      <c r="C40" s="23">
        <f t="shared" ref="C40:C56" si="12">IF(B39&gt;0,C39+1,0)</f>
        <v>30</v>
      </c>
      <c r="D40" s="21"/>
      <c r="E40" s="59">
        <f t="shared" ref="E40:E75" si="13">IF(C40=0,"",C40)</f>
        <v>30</v>
      </c>
      <c r="F40" s="60">
        <f t="shared" ref="F40:F75" si="14">IF(C40=0,"",EOMONTH(F39,$M$14))</f>
        <v>46783</v>
      </c>
      <c r="G40" s="61">
        <f t="shared" ref="G40:G75" si="15">IF(AND(C40&lt;=$J$7,C40&gt;0),0,IF(C40=0,"",$M$16))</f>
        <v>14285.714285714286</v>
      </c>
      <c r="H40" s="61">
        <f t="shared" si="3"/>
        <v>488.09523809523807</v>
      </c>
      <c r="I40" s="62">
        <f t="shared" ref="I40:I75" si="16">G40+H40</f>
        <v>14773.809523809525</v>
      </c>
      <c r="J40" s="61">
        <f t="shared" ref="J40:J75" si="17">IF(AND(C40&lt;$J$7,C40&gt;0),$J$10,IF(C40&gt;0,$J$10-(C40-$J$7)*$M$16,""))</f>
        <v>571428.57142857136</v>
      </c>
      <c r="K40" s="35">
        <v>42063</v>
      </c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39</v>
      </c>
      <c r="C41" s="23">
        <f t="shared" si="12"/>
        <v>31</v>
      </c>
      <c r="D41" s="21"/>
      <c r="E41" s="59">
        <f t="shared" si="13"/>
        <v>31</v>
      </c>
      <c r="F41" s="60">
        <f t="shared" si="14"/>
        <v>46812</v>
      </c>
      <c r="G41" s="61">
        <f t="shared" si="15"/>
        <v>14285.714285714286</v>
      </c>
      <c r="H41" s="61">
        <f t="shared" si="3"/>
        <v>476.19047619047615</v>
      </c>
      <c r="I41" s="62">
        <f t="shared" si="16"/>
        <v>14761.904761904763</v>
      </c>
      <c r="J41" s="61">
        <f t="shared" si="17"/>
        <v>557142.85714285704</v>
      </c>
      <c r="K41" s="35">
        <v>42094</v>
      </c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38</v>
      </c>
      <c r="C42" s="23">
        <f t="shared" si="12"/>
        <v>32</v>
      </c>
      <c r="D42" s="21"/>
      <c r="E42" s="59">
        <f t="shared" si="13"/>
        <v>32</v>
      </c>
      <c r="F42" s="60">
        <f t="shared" si="14"/>
        <v>46843</v>
      </c>
      <c r="G42" s="61">
        <f t="shared" si="15"/>
        <v>14285.714285714286</v>
      </c>
      <c r="H42" s="61">
        <f t="shared" si="3"/>
        <v>464.28571428571422</v>
      </c>
      <c r="I42" s="62">
        <f t="shared" si="16"/>
        <v>14750</v>
      </c>
      <c r="J42" s="61">
        <f t="shared" si="17"/>
        <v>542857.14285714284</v>
      </c>
      <c r="K42" s="35">
        <v>42124</v>
      </c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37</v>
      </c>
      <c r="C43" s="23">
        <f t="shared" si="12"/>
        <v>33</v>
      </c>
      <c r="D43" s="21"/>
      <c r="E43" s="59">
        <f t="shared" si="13"/>
        <v>33</v>
      </c>
      <c r="F43" s="60">
        <f t="shared" si="14"/>
        <v>46873</v>
      </c>
      <c r="G43" s="61">
        <f t="shared" si="15"/>
        <v>14285.714285714286</v>
      </c>
      <c r="H43" s="61">
        <f t="shared" ref="H43:H74" si="18">IF(C43=0,"",J42*$J$241)</f>
        <v>452.38095238095241</v>
      </c>
      <c r="I43" s="62">
        <f t="shared" si="16"/>
        <v>14738.095238095239</v>
      </c>
      <c r="J43" s="61">
        <f t="shared" si="17"/>
        <v>528571.42857142864</v>
      </c>
      <c r="K43" s="35">
        <v>42155</v>
      </c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36</v>
      </c>
      <c r="C44" s="23">
        <f t="shared" si="12"/>
        <v>34</v>
      </c>
      <c r="D44" s="21"/>
      <c r="E44" s="59">
        <f t="shared" si="13"/>
        <v>34</v>
      </c>
      <c r="F44" s="60">
        <f t="shared" si="14"/>
        <v>46904</v>
      </c>
      <c r="G44" s="61">
        <f t="shared" si="15"/>
        <v>14285.714285714286</v>
      </c>
      <c r="H44" s="61">
        <f t="shared" si="18"/>
        <v>440.47619047619054</v>
      </c>
      <c r="I44" s="62">
        <f t="shared" si="16"/>
        <v>14726.190476190477</v>
      </c>
      <c r="J44" s="61">
        <f t="shared" si="17"/>
        <v>514285.71428571426</v>
      </c>
      <c r="K44" s="35">
        <v>42185</v>
      </c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35</v>
      </c>
      <c r="C45" s="23">
        <f t="shared" si="12"/>
        <v>35</v>
      </c>
      <c r="D45" s="21"/>
      <c r="E45" s="59">
        <f t="shared" si="13"/>
        <v>35</v>
      </c>
      <c r="F45" s="60">
        <f t="shared" si="14"/>
        <v>46934</v>
      </c>
      <c r="G45" s="61">
        <f t="shared" si="15"/>
        <v>14285.714285714286</v>
      </c>
      <c r="H45" s="61">
        <f t="shared" si="18"/>
        <v>428.57142857142856</v>
      </c>
      <c r="I45" s="62">
        <f t="shared" si="16"/>
        <v>14714.285714285716</v>
      </c>
      <c r="J45" s="61">
        <f t="shared" si="17"/>
        <v>500000</v>
      </c>
      <c r="K45" s="35">
        <v>42216</v>
      </c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34</v>
      </c>
      <c r="C46" s="23">
        <f t="shared" si="12"/>
        <v>36</v>
      </c>
      <c r="D46" s="21"/>
      <c r="E46" s="59">
        <f t="shared" si="13"/>
        <v>36</v>
      </c>
      <c r="F46" s="60">
        <f t="shared" si="14"/>
        <v>46965</v>
      </c>
      <c r="G46" s="61">
        <f t="shared" si="15"/>
        <v>14285.714285714286</v>
      </c>
      <c r="H46" s="61">
        <f t="shared" si="18"/>
        <v>416.66666666666669</v>
      </c>
      <c r="I46" s="62">
        <f t="shared" si="16"/>
        <v>14702.380952380952</v>
      </c>
      <c r="J46" s="61">
        <f t="shared" si="17"/>
        <v>485714.28571428568</v>
      </c>
      <c r="K46" s="35">
        <v>42247</v>
      </c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33</v>
      </c>
      <c r="C47" s="23">
        <f t="shared" si="12"/>
        <v>37</v>
      </c>
      <c r="D47" s="21"/>
      <c r="E47" s="59">
        <f t="shared" si="13"/>
        <v>37</v>
      </c>
      <c r="F47" s="60">
        <f t="shared" si="14"/>
        <v>46996</v>
      </c>
      <c r="G47" s="61">
        <f t="shared" si="15"/>
        <v>14285.714285714286</v>
      </c>
      <c r="H47" s="61">
        <f t="shared" si="18"/>
        <v>404.76190476190476</v>
      </c>
      <c r="I47" s="62">
        <f t="shared" si="16"/>
        <v>14690.476190476191</v>
      </c>
      <c r="J47" s="61">
        <f t="shared" si="17"/>
        <v>471428.57142857136</v>
      </c>
      <c r="K47" s="35">
        <v>42277</v>
      </c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32</v>
      </c>
      <c r="C48" s="23">
        <f t="shared" si="12"/>
        <v>38</v>
      </c>
      <c r="D48" s="21"/>
      <c r="E48" s="59">
        <f t="shared" si="13"/>
        <v>38</v>
      </c>
      <c r="F48" s="60">
        <f t="shared" si="14"/>
        <v>47026</v>
      </c>
      <c r="G48" s="61">
        <f t="shared" si="15"/>
        <v>14285.714285714286</v>
      </c>
      <c r="H48" s="61">
        <f t="shared" si="18"/>
        <v>392.85714285714283</v>
      </c>
      <c r="I48" s="62">
        <f t="shared" si="16"/>
        <v>14678.571428571429</v>
      </c>
      <c r="J48" s="61">
        <f t="shared" si="17"/>
        <v>457142.85714285716</v>
      </c>
      <c r="K48" s="35">
        <v>42308</v>
      </c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31</v>
      </c>
      <c r="C49" s="23">
        <f t="shared" si="12"/>
        <v>39</v>
      </c>
      <c r="D49" s="21"/>
      <c r="E49" s="59">
        <f t="shared" si="13"/>
        <v>39</v>
      </c>
      <c r="F49" s="60">
        <f t="shared" si="14"/>
        <v>47057</v>
      </c>
      <c r="G49" s="61">
        <f t="shared" si="15"/>
        <v>14285.714285714286</v>
      </c>
      <c r="H49" s="61">
        <f t="shared" si="18"/>
        <v>380.95238095238096</v>
      </c>
      <c r="I49" s="62">
        <f t="shared" si="16"/>
        <v>14666.666666666668</v>
      </c>
      <c r="J49" s="61">
        <f t="shared" si="17"/>
        <v>442857.14285714284</v>
      </c>
      <c r="K49" s="35">
        <v>42338</v>
      </c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30</v>
      </c>
      <c r="C50" s="23">
        <f t="shared" si="12"/>
        <v>40</v>
      </c>
      <c r="D50" s="21"/>
      <c r="E50" s="59">
        <f t="shared" si="13"/>
        <v>40</v>
      </c>
      <c r="F50" s="60">
        <f t="shared" si="14"/>
        <v>47087</v>
      </c>
      <c r="G50" s="61">
        <f t="shared" si="15"/>
        <v>14285.714285714286</v>
      </c>
      <c r="H50" s="61">
        <f t="shared" si="18"/>
        <v>369.04761904761904</v>
      </c>
      <c r="I50" s="62">
        <f t="shared" si="16"/>
        <v>14654.761904761905</v>
      </c>
      <c r="J50" s="61">
        <f t="shared" si="17"/>
        <v>428571.42857142852</v>
      </c>
      <c r="K50" s="35">
        <v>42369</v>
      </c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29</v>
      </c>
      <c r="C51" s="23">
        <f t="shared" si="12"/>
        <v>41</v>
      </c>
      <c r="D51" s="21"/>
      <c r="E51" s="59">
        <f t="shared" si="13"/>
        <v>41</v>
      </c>
      <c r="F51" s="60">
        <f t="shared" si="14"/>
        <v>47118</v>
      </c>
      <c r="G51" s="61">
        <f t="shared" si="15"/>
        <v>14285.714285714286</v>
      </c>
      <c r="H51" s="61">
        <f t="shared" si="18"/>
        <v>357.14285714285711</v>
      </c>
      <c r="I51" s="62">
        <f t="shared" si="16"/>
        <v>14642.857142857143</v>
      </c>
      <c r="J51" s="61">
        <f t="shared" si="17"/>
        <v>414285.71428571432</v>
      </c>
      <c r="K51" s="35">
        <v>42400</v>
      </c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28</v>
      </c>
      <c r="C52" s="23">
        <f t="shared" si="12"/>
        <v>42</v>
      </c>
      <c r="D52" s="21"/>
      <c r="E52" s="59">
        <f t="shared" si="13"/>
        <v>42</v>
      </c>
      <c r="F52" s="60">
        <f t="shared" si="14"/>
        <v>47149</v>
      </c>
      <c r="G52" s="61">
        <f t="shared" si="15"/>
        <v>14285.714285714286</v>
      </c>
      <c r="H52" s="61">
        <f t="shared" si="18"/>
        <v>345.2380952380953</v>
      </c>
      <c r="I52" s="62">
        <f t="shared" si="16"/>
        <v>14630.952380952382</v>
      </c>
      <c r="J52" s="61">
        <f t="shared" si="17"/>
        <v>400000</v>
      </c>
      <c r="K52" s="35">
        <v>42429</v>
      </c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27</v>
      </c>
      <c r="C53" s="23">
        <f t="shared" si="12"/>
        <v>43</v>
      </c>
      <c r="D53" s="21"/>
      <c r="E53" s="59">
        <f t="shared" si="13"/>
        <v>43</v>
      </c>
      <c r="F53" s="60">
        <f t="shared" si="14"/>
        <v>47177</v>
      </c>
      <c r="G53" s="61">
        <f t="shared" si="15"/>
        <v>14285.714285714286</v>
      </c>
      <c r="H53" s="61">
        <f t="shared" si="18"/>
        <v>333.33333333333337</v>
      </c>
      <c r="I53" s="62">
        <f t="shared" si="16"/>
        <v>14619.04761904762</v>
      </c>
      <c r="J53" s="61">
        <f t="shared" si="17"/>
        <v>385714.28571428568</v>
      </c>
      <c r="K53" s="35">
        <v>42460</v>
      </c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26</v>
      </c>
      <c r="C54" s="23">
        <f t="shared" si="12"/>
        <v>44</v>
      </c>
      <c r="D54" s="21"/>
      <c r="E54" s="59">
        <f t="shared" si="13"/>
        <v>44</v>
      </c>
      <c r="F54" s="60">
        <f t="shared" si="14"/>
        <v>47208</v>
      </c>
      <c r="G54" s="61">
        <f t="shared" si="15"/>
        <v>14285.714285714286</v>
      </c>
      <c r="H54" s="61">
        <f t="shared" si="18"/>
        <v>321.42857142857144</v>
      </c>
      <c r="I54" s="62">
        <f t="shared" si="16"/>
        <v>14607.142857142857</v>
      </c>
      <c r="J54" s="61">
        <f t="shared" si="17"/>
        <v>371428.57142857136</v>
      </c>
      <c r="K54" s="35">
        <v>42490</v>
      </c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25</v>
      </c>
      <c r="C55" s="23">
        <f t="shared" si="12"/>
        <v>45</v>
      </c>
      <c r="D55" s="21"/>
      <c r="E55" s="59">
        <f t="shared" si="13"/>
        <v>45</v>
      </c>
      <c r="F55" s="60">
        <f t="shared" si="14"/>
        <v>47238</v>
      </c>
      <c r="G55" s="61">
        <f t="shared" si="15"/>
        <v>14285.714285714286</v>
      </c>
      <c r="H55" s="61">
        <f t="shared" si="18"/>
        <v>309.52380952380946</v>
      </c>
      <c r="I55" s="62">
        <f t="shared" si="16"/>
        <v>14595.238095238095</v>
      </c>
      <c r="J55" s="61">
        <f t="shared" si="17"/>
        <v>357142.85714285716</v>
      </c>
      <c r="K55" s="35">
        <v>42521</v>
      </c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24</v>
      </c>
      <c r="C56" s="23">
        <f t="shared" si="12"/>
        <v>46</v>
      </c>
      <c r="D56" s="21"/>
      <c r="E56" s="59">
        <f t="shared" si="13"/>
        <v>46</v>
      </c>
      <c r="F56" s="60">
        <f t="shared" si="14"/>
        <v>47269</v>
      </c>
      <c r="G56" s="61">
        <f t="shared" si="15"/>
        <v>14285.714285714286</v>
      </c>
      <c r="H56" s="61">
        <f t="shared" si="18"/>
        <v>297.61904761904765</v>
      </c>
      <c r="I56" s="62">
        <f t="shared" si="16"/>
        <v>14583.333333333334</v>
      </c>
      <c r="J56" s="61">
        <f t="shared" si="17"/>
        <v>342857.14285714284</v>
      </c>
      <c r="K56" s="35">
        <v>42551</v>
      </c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23</v>
      </c>
      <c r="C57" s="23">
        <f t="shared" ref="C57:C69" si="19">IF(B56&gt;0,C56+1,0)</f>
        <v>47</v>
      </c>
      <c r="D57" s="21"/>
      <c r="E57" s="59">
        <f t="shared" si="13"/>
        <v>47</v>
      </c>
      <c r="F57" s="60">
        <f t="shared" si="14"/>
        <v>47299</v>
      </c>
      <c r="G57" s="61">
        <f t="shared" si="15"/>
        <v>14285.714285714286</v>
      </c>
      <c r="H57" s="61">
        <f t="shared" si="18"/>
        <v>285.71428571428572</v>
      </c>
      <c r="I57" s="62">
        <f t="shared" si="16"/>
        <v>14571.428571428572</v>
      </c>
      <c r="J57" s="61">
        <f t="shared" si="17"/>
        <v>328571.42857142852</v>
      </c>
      <c r="K57" s="35">
        <v>42582</v>
      </c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22</v>
      </c>
      <c r="C58" s="23">
        <f t="shared" si="19"/>
        <v>48</v>
      </c>
      <c r="D58" s="21"/>
      <c r="E58" s="59">
        <f t="shared" si="13"/>
        <v>48</v>
      </c>
      <c r="F58" s="60">
        <f t="shared" si="14"/>
        <v>47330</v>
      </c>
      <c r="G58" s="61">
        <f t="shared" si="15"/>
        <v>14285.714285714286</v>
      </c>
      <c r="H58" s="61">
        <f t="shared" si="18"/>
        <v>273.8095238095238</v>
      </c>
      <c r="I58" s="62">
        <f t="shared" si="16"/>
        <v>14559.523809523809</v>
      </c>
      <c r="J58" s="61">
        <f t="shared" si="17"/>
        <v>314285.71428571432</v>
      </c>
      <c r="K58" s="35">
        <v>42613</v>
      </c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21</v>
      </c>
      <c r="C59" s="23">
        <f t="shared" si="19"/>
        <v>49</v>
      </c>
      <c r="D59" s="21"/>
      <c r="E59" s="59">
        <f t="shared" si="13"/>
        <v>49</v>
      </c>
      <c r="F59" s="60">
        <f t="shared" si="14"/>
        <v>47361</v>
      </c>
      <c r="G59" s="61">
        <f t="shared" si="15"/>
        <v>14285.714285714286</v>
      </c>
      <c r="H59" s="61">
        <f t="shared" si="18"/>
        <v>261.90476190476193</v>
      </c>
      <c r="I59" s="62">
        <f t="shared" si="16"/>
        <v>14547.619047619048</v>
      </c>
      <c r="J59" s="61">
        <f t="shared" si="17"/>
        <v>300000</v>
      </c>
      <c r="K59" s="35">
        <v>42643</v>
      </c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20</v>
      </c>
      <c r="C60" s="23">
        <f t="shared" si="19"/>
        <v>50</v>
      </c>
      <c r="D60" s="21"/>
      <c r="E60" s="59">
        <f t="shared" si="13"/>
        <v>50</v>
      </c>
      <c r="F60" s="60">
        <f t="shared" si="14"/>
        <v>47391</v>
      </c>
      <c r="G60" s="61">
        <f t="shared" si="15"/>
        <v>14285.714285714286</v>
      </c>
      <c r="H60" s="61">
        <f t="shared" si="18"/>
        <v>250.00000000000003</v>
      </c>
      <c r="I60" s="62">
        <f t="shared" si="16"/>
        <v>14535.714285714286</v>
      </c>
      <c r="J60" s="61">
        <f t="shared" si="17"/>
        <v>285714.28571428568</v>
      </c>
      <c r="K60" s="35">
        <v>42674</v>
      </c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19</v>
      </c>
      <c r="C61" s="23">
        <f t="shared" si="19"/>
        <v>51</v>
      </c>
      <c r="D61" s="21"/>
      <c r="E61" s="59">
        <f t="shared" si="13"/>
        <v>51</v>
      </c>
      <c r="F61" s="60">
        <f t="shared" si="14"/>
        <v>47422</v>
      </c>
      <c r="G61" s="61">
        <f t="shared" si="15"/>
        <v>14285.714285714286</v>
      </c>
      <c r="H61" s="61">
        <f t="shared" si="18"/>
        <v>238.09523809523807</v>
      </c>
      <c r="I61" s="62">
        <f t="shared" si="16"/>
        <v>14523.809523809525</v>
      </c>
      <c r="J61" s="61">
        <f t="shared" si="17"/>
        <v>271428.57142857136</v>
      </c>
      <c r="K61" s="35">
        <v>42704</v>
      </c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18</v>
      </c>
      <c r="C62" s="23">
        <f t="shared" si="19"/>
        <v>52</v>
      </c>
      <c r="D62" s="21"/>
      <c r="E62" s="59">
        <f t="shared" si="13"/>
        <v>52</v>
      </c>
      <c r="F62" s="60">
        <f t="shared" si="14"/>
        <v>47452</v>
      </c>
      <c r="G62" s="61">
        <f t="shared" si="15"/>
        <v>14285.714285714286</v>
      </c>
      <c r="H62" s="61">
        <f t="shared" si="18"/>
        <v>226.19047619047615</v>
      </c>
      <c r="I62" s="62">
        <f t="shared" si="16"/>
        <v>14511.904761904763</v>
      </c>
      <c r="J62" s="61">
        <f t="shared" si="17"/>
        <v>257142.85714285716</v>
      </c>
      <c r="K62" s="35">
        <v>42735</v>
      </c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17</v>
      </c>
      <c r="C63" s="23">
        <f t="shared" si="19"/>
        <v>53</v>
      </c>
      <c r="D63" s="21"/>
      <c r="E63" s="59">
        <f t="shared" si="13"/>
        <v>53</v>
      </c>
      <c r="F63" s="60">
        <f t="shared" si="14"/>
        <v>47483</v>
      </c>
      <c r="G63" s="61">
        <f t="shared" si="15"/>
        <v>14285.714285714286</v>
      </c>
      <c r="H63" s="61">
        <f t="shared" si="18"/>
        <v>214.28571428571431</v>
      </c>
      <c r="I63" s="62">
        <f t="shared" si="16"/>
        <v>14500</v>
      </c>
      <c r="J63" s="61">
        <f t="shared" si="17"/>
        <v>242857.14285714284</v>
      </c>
      <c r="K63" s="35">
        <v>42766</v>
      </c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16</v>
      </c>
      <c r="C64" s="23">
        <f t="shared" si="19"/>
        <v>54</v>
      </c>
      <c r="D64" s="21"/>
      <c r="E64" s="59">
        <f t="shared" si="13"/>
        <v>54</v>
      </c>
      <c r="F64" s="60">
        <f t="shared" si="14"/>
        <v>47514</v>
      </c>
      <c r="G64" s="61">
        <f t="shared" si="15"/>
        <v>14285.714285714286</v>
      </c>
      <c r="H64" s="61">
        <f t="shared" si="18"/>
        <v>202.38095238095238</v>
      </c>
      <c r="I64" s="62">
        <f t="shared" si="16"/>
        <v>14488.095238095239</v>
      </c>
      <c r="J64" s="61">
        <f t="shared" si="17"/>
        <v>228571.42857142852</v>
      </c>
      <c r="K64" s="35">
        <v>42794</v>
      </c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15</v>
      </c>
      <c r="C65" s="23">
        <f t="shared" si="19"/>
        <v>55</v>
      </c>
      <c r="D65" s="21"/>
      <c r="E65" s="59">
        <f t="shared" si="13"/>
        <v>55</v>
      </c>
      <c r="F65" s="60">
        <f t="shared" si="14"/>
        <v>47542</v>
      </c>
      <c r="G65" s="61">
        <f t="shared" si="15"/>
        <v>14285.714285714286</v>
      </c>
      <c r="H65" s="61">
        <f t="shared" si="18"/>
        <v>190.47619047619045</v>
      </c>
      <c r="I65" s="62">
        <f t="shared" si="16"/>
        <v>14476.190476190477</v>
      </c>
      <c r="J65" s="61">
        <f t="shared" si="17"/>
        <v>214285.7142857142</v>
      </c>
      <c r="K65" s="35">
        <v>42825</v>
      </c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14</v>
      </c>
      <c r="C66" s="23">
        <f t="shared" si="19"/>
        <v>56</v>
      </c>
      <c r="D66" s="21"/>
      <c r="E66" s="59">
        <f t="shared" si="13"/>
        <v>56</v>
      </c>
      <c r="F66" s="60">
        <f t="shared" si="14"/>
        <v>47573</v>
      </c>
      <c r="G66" s="61">
        <f t="shared" si="15"/>
        <v>14285.714285714286</v>
      </c>
      <c r="H66" s="61">
        <f t="shared" si="18"/>
        <v>178.57142857142853</v>
      </c>
      <c r="I66" s="62">
        <f t="shared" si="16"/>
        <v>14464.285714285716</v>
      </c>
      <c r="J66" s="61">
        <f t="shared" si="17"/>
        <v>200000</v>
      </c>
      <c r="K66" s="35">
        <v>42855</v>
      </c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13</v>
      </c>
      <c r="C67" s="23">
        <f t="shared" si="19"/>
        <v>57</v>
      </c>
      <c r="D67" s="21"/>
      <c r="E67" s="59">
        <f t="shared" si="13"/>
        <v>57</v>
      </c>
      <c r="F67" s="60">
        <f t="shared" si="14"/>
        <v>47603</v>
      </c>
      <c r="G67" s="61">
        <f t="shared" si="15"/>
        <v>14285.714285714286</v>
      </c>
      <c r="H67" s="61">
        <f t="shared" si="18"/>
        <v>166.66666666666669</v>
      </c>
      <c r="I67" s="62">
        <f t="shared" si="16"/>
        <v>14452.380952380952</v>
      </c>
      <c r="J67" s="61">
        <f t="shared" si="17"/>
        <v>185714.28571428568</v>
      </c>
      <c r="K67" s="35">
        <v>42886</v>
      </c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12</v>
      </c>
      <c r="C68" s="23">
        <f t="shared" si="19"/>
        <v>58</v>
      </c>
      <c r="D68" s="21"/>
      <c r="E68" s="59">
        <f t="shared" si="13"/>
        <v>58</v>
      </c>
      <c r="F68" s="60">
        <f t="shared" si="14"/>
        <v>47634</v>
      </c>
      <c r="G68" s="61">
        <f t="shared" si="15"/>
        <v>14285.714285714286</v>
      </c>
      <c r="H68" s="61">
        <f t="shared" si="18"/>
        <v>154.76190476190473</v>
      </c>
      <c r="I68" s="62">
        <f t="shared" si="16"/>
        <v>14440.476190476191</v>
      </c>
      <c r="J68" s="61">
        <f t="shared" si="17"/>
        <v>171428.57142857136</v>
      </c>
      <c r="K68" s="35">
        <v>42916</v>
      </c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11</v>
      </c>
      <c r="C69" s="23">
        <f t="shared" si="19"/>
        <v>59</v>
      </c>
      <c r="D69" s="21"/>
      <c r="E69" s="59">
        <f t="shared" si="13"/>
        <v>59</v>
      </c>
      <c r="F69" s="60">
        <f t="shared" si="14"/>
        <v>47664</v>
      </c>
      <c r="G69" s="61">
        <f t="shared" si="15"/>
        <v>14285.714285714286</v>
      </c>
      <c r="H69" s="61">
        <f t="shared" si="18"/>
        <v>142.8571428571428</v>
      </c>
      <c r="I69" s="62">
        <f t="shared" si="16"/>
        <v>14428.571428571429</v>
      </c>
      <c r="J69" s="61">
        <f t="shared" si="17"/>
        <v>157142.85714285716</v>
      </c>
      <c r="K69" s="35">
        <v>42947</v>
      </c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10</v>
      </c>
      <c r="C70" s="23">
        <f t="shared" ref="C70:C95" si="20">IF(B69&gt;0,C69+1,0)</f>
        <v>60</v>
      </c>
      <c r="D70" s="21"/>
      <c r="E70" s="59">
        <f t="shared" si="13"/>
        <v>60</v>
      </c>
      <c r="F70" s="60">
        <f t="shared" si="14"/>
        <v>47695</v>
      </c>
      <c r="G70" s="61">
        <f t="shared" si="15"/>
        <v>14285.714285714286</v>
      </c>
      <c r="H70" s="61">
        <f t="shared" si="18"/>
        <v>130.95238095238096</v>
      </c>
      <c r="I70" s="62">
        <f t="shared" si="16"/>
        <v>14416.666666666668</v>
      </c>
      <c r="J70" s="61">
        <f t="shared" si="17"/>
        <v>142857.14285714284</v>
      </c>
      <c r="K70" s="35">
        <v>42978</v>
      </c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9</v>
      </c>
      <c r="C71" s="23">
        <f t="shared" si="20"/>
        <v>61</v>
      </c>
      <c r="D71" s="21"/>
      <c r="E71" s="59">
        <f t="shared" si="13"/>
        <v>61</v>
      </c>
      <c r="F71" s="60">
        <f t="shared" si="14"/>
        <v>47726</v>
      </c>
      <c r="G71" s="61">
        <f t="shared" si="15"/>
        <v>14285.714285714286</v>
      </c>
      <c r="H71" s="61">
        <f t="shared" si="18"/>
        <v>119.04761904761904</v>
      </c>
      <c r="I71" s="62">
        <f t="shared" si="16"/>
        <v>14404.761904761905</v>
      </c>
      <c r="J71" s="61">
        <f t="shared" si="17"/>
        <v>128571.42857142852</v>
      </c>
      <c r="K71" s="35">
        <v>43008</v>
      </c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8</v>
      </c>
      <c r="C72" s="23">
        <f t="shared" si="20"/>
        <v>62</v>
      </c>
      <c r="D72" s="21"/>
      <c r="E72" s="59">
        <f t="shared" si="13"/>
        <v>62</v>
      </c>
      <c r="F72" s="60">
        <f t="shared" si="14"/>
        <v>47756</v>
      </c>
      <c r="G72" s="61">
        <f t="shared" si="15"/>
        <v>14285.714285714286</v>
      </c>
      <c r="H72" s="61">
        <f t="shared" si="18"/>
        <v>107.14285714285711</v>
      </c>
      <c r="I72" s="62">
        <f t="shared" si="16"/>
        <v>14392.857142857143</v>
      </c>
      <c r="J72" s="61">
        <f t="shared" si="17"/>
        <v>114285.7142857142</v>
      </c>
      <c r="K72" s="35">
        <v>43039</v>
      </c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7</v>
      </c>
      <c r="C73" s="23">
        <f t="shared" si="20"/>
        <v>63</v>
      </c>
      <c r="D73" s="21"/>
      <c r="E73" s="59">
        <f t="shared" si="13"/>
        <v>63</v>
      </c>
      <c r="F73" s="60">
        <f t="shared" si="14"/>
        <v>47787</v>
      </c>
      <c r="G73" s="61">
        <f t="shared" si="15"/>
        <v>14285.714285714286</v>
      </c>
      <c r="H73" s="61">
        <f t="shared" si="18"/>
        <v>95.23809523809517</v>
      </c>
      <c r="I73" s="62">
        <f t="shared" si="16"/>
        <v>14380.952380952382</v>
      </c>
      <c r="J73" s="61">
        <f t="shared" si="17"/>
        <v>100000</v>
      </c>
      <c r="K73" s="35">
        <v>43069</v>
      </c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6</v>
      </c>
      <c r="C74" s="23">
        <f t="shared" si="20"/>
        <v>64</v>
      </c>
      <c r="D74" s="21"/>
      <c r="E74" s="59">
        <f t="shared" si="13"/>
        <v>64</v>
      </c>
      <c r="F74" s="60">
        <f t="shared" si="14"/>
        <v>47817</v>
      </c>
      <c r="G74" s="61">
        <f t="shared" si="15"/>
        <v>14285.714285714286</v>
      </c>
      <c r="H74" s="61">
        <f t="shared" si="18"/>
        <v>83.333333333333343</v>
      </c>
      <c r="I74" s="62">
        <f t="shared" si="16"/>
        <v>14369.04761904762</v>
      </c>
      <c r="J74" s="61">
        <f t="shared" si="17"/>
        <v>85714.285714285681</v>
      </c>
      <c r="K74" s="35">
        <v>43100</v>
      </c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21">IF(B74-1&gt;=0,B74-1,0)</f>
        <v>5</v>
      </c>
      <c r="C75" s="23">
        <f t="shared" si="20"/>
        <v>65</v>
      </c>
      <c r="D75" s="21"/>
      <c r="E75" s="59">
        <f t="shared" si="13"/>
        <v>65</v>
      </c>
      <c r="F75" s="60">
        <f t="shared" si="14"/>
        <v>47848</v>
      </c>
      <c r="G75" s="61">
        <f t="shared" si="15"/>
        <v>14285.714285714286</v>
      </c>
      <c r="H75" s="61">
        <f t="shared" ref="H75:H106" si="22">IF(C75=0,"",J74*$J$241)</f>
        <v>71.428571428571402</v>
      </c>
      <c r="I75" s="62">
        <f t="shared" si="16"/>
        <v>14357.142857142857</v>
      </c>
      <c r="J75" s="61">
        <f t="shared" si="17"/>
        <v>71428.571428571362</v>
      </c>
      <c r="K75" s="35">
        <v>43131</v>
      </c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21"/>
        <v>4</v>
      </c>
      <c r="C76" s="23">
        <f t="shared" si="20"/>
        <v>66</v>
      </c>
      <c r="D76" s="21"/>
      <c r="E76" s="59">
        <f t="shared" ref="E76:E81" si="23">IF(C76=0,"",C76)</f>
        <v>66</v>
      </c>
      <c r="F76" s="60">
        <f t="shared" ref="F76:F81" si="24">IF(C76=0,"",EOMONTH(F75,$M$14))</f>
        <v>47879</v>
      </c>
      <c r="G76" s="61">
        <f t="shared" ref="G76:G81" si="25">IF(AND(C76&lt;=$J$7,C76&gt;0),0,IF(C76=0,"",$M$16))</f>
        <v>14285.714285714286</v>
      </c>
      <c r="H76" s="61">
        <f t="shared" si="22"/>
        <v>59.523809523809469</v>
      </c>
      <c r="I76" s="62">
        <f t="shared" ref="I76:I81" si="26">G76+H76</f>
        <v>14345.238095238095</v>
      </c>
      <c r="J76" s="61">
        <f t="shared" ref="J76:J81" si="27">IF(AND(C76&lt;$J$7,C76&gt;0),$J$10,IF(C76&gt;0,$J$10-(C76-$J$7)*$M$16,""))</f>
        <v>57142.857142857159</v>
      </c>
      <c r="K76" s="35">
        <v>43159</v>
      </c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21"/>
        <v>3</v>
      </c>
      <c r="C77" s="23">
        <f t="shared" si="20"/>
        <v>67</v>
      </c>
      <c r="D77" s="21"/>
      <c r="E77" s="59">
        <f t="shared" si="23"/>
        <v>67</v>
      </c>
      <c r="F77" s="60">
        <f t="shared" si="24"/>
        <v>47907</v>
      </c>
      <c r="G77" s="61">
        <f t="shared" si="25"/>
        <v>14285.714285714286</v>
      </c>
      <c r="H77" s="61">
        <f t="shared" si="22"/>
        <v>47.619047619047635</v>
      </c>
      <c r="I77" s="62">
        <f t="shared" si="26"/>
        <v>14333.333333333334</v>
      </c>
      <c r="J77" s="61">
        <f t="shared" si="27"/>
        <v>42857.142857142841</v>
      </c>
      <c r="K77" s="35">
        <v>43190</v>
      </c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21"/>
        <v>2</v>
      </c>
      <c r="C78" s="23">
        <f t="shared" si="20"/>
        <v>68</v>
      </c>
      <c r="D78" s="21"/>
      <c r="E78" s="59">
        <f t="shared" si="23"/>
        <v>68</v>
      </c>
      <c r="F78" s="60">
        <f t="shared" si="24"/>
        <v>47938</v>
      </c>
      <c r="G78" s="61">
        <f t="shared" si="25"/>
        <v>14285.714285714286</v>
      </c>
      <c r="H78" s="61">
        <f t="shared" si="22"/>
        <v>35.714285714285701</v>
      </c>
      <c r="I78" s="62">
        <f t="shared" si="26"/>
        <v>14321.428571428572</v>
      </c>
      <c r="J78" s="61">
        <f t="shared" si="27"/>
        <v>28571.428571428522</v>
      </c>
      <c r="K78" s="35">
        <v>43220</v>
      </c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21"/>
        <v>1</v>
      </c>
      <c r="C79" s="23">
        <f t="shared" si="20"/>
        <v>69</v>
      </c>
      <c r="D79" s="21"/>
      <c r="E79" s="59">
        <f t="shared" si="23"/>
        <v>69</v>
      </c>
      <c r="F79" s="60">
        <f t="shared" si="24"/>
        <v>47968</v>
      </c>
      <c r="G79" s="61">
        <f t="shared" si="25"/>
        <v>14285.714285714286</v>
      </c>
      <c r="H79" s="61">
        <f t="shared" si="22"/>
        <v>23.809523809523771</v>
      </c>
      <c r="I79" s="62">
        <f t="shared" si="26"/>
        <v>14309.523809523809</v>
      </c>
      <c r="J79" s="61">
        <f t="shared" si="27"/>
        <v>14285.714285714203</v>
      </c>
      <c r="K79" s="35">
        <v>43251</v>
      </c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21"/>
        <v>0</v>
      </c>
      <c r="C80" s="23">
        <f t="shared" si="20"/>
        <v>70</v>
      </c>
      <c r="D80" s="21"/>
      <c r="E80" s="59">
        <f t="shared" si="23"/>
        <v>70</v>
      </c>
      <c r="F80" s="60">
        <f t="shared" si="24"/>
        <v>47999</v>
      </c>
      <c r="G80" s="61">
        <f t="shared" si="25"/>
        <v>14285.714285714286</v>
      </c>
      <c r="H80" s="61">
        <f t="shared" si="22"/>
        <v>11.904761904761836</v>
      </c>
      <c r="I80" s="62">
        <f t="shared" si="26"/>
        <v>14297.619047619048</v>
      </c>
      <c r="J80" s="61">
        <f t="shared" si="27"/>
        <v>0</v>
      </c>
      <c r="K80" s="35">
        <v>43281</v>
      </c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21"/>
        <v>0</v>
      </c>
      <c r="C81" s="23">
        <f t="shared" si="20"/>
        <v>0</v>
      </c>
      <c r="D81" s="21"/>
      <c r="E81" s="59" t="str">
        <f t="shared" si="23"/>
        <v/>
      </c>
      <c r="F81" s="60" t="str">
        <f t="shared" si="24"/>
        <v/>
      </c>
      <c r="G81" s="61" t="str">
        <f t="shared" si="25"/>
        <v/>
      </c>
      <c r="H81" s="61" t="str">
        <f t="shared" si="22"/>
        <v/>
      </c>
      <c r="I81" s="62" t="e">
        <f t="shared" si="26"/>
        <v>#VALUE!</v>
      </c>
      <c r="J81" s="61" t="str">
        <f t="shared" si="27"/>
        <v/>
      </c>
      <c r="K81" s="35">
        <v>43312</v>
      </c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21"/>
        <v>0</v>
      </c>
      <c r="C82" s="23">
        <f t="shared" si="20"/>
        <v>0</v>
      </c>
      <c r="D82" s="21"/>
      <c r="E82" s="59" t="str">
        <f t="shared" ref="E82:E99" si="28">IF(C82=0,"",C82)</f>
        <v/>
      </c>
      <c r="F82" s="60" t="str">
        <f t="shared" ref="F82:F99" si="29">IF(C82=0,"",EOMONTH(F81,$M$14))</f>
        <v/>
      </c>
      <c r="G82" s="61" t="str">
        <f t="shared" ref="G82:G99" si="30">IF(AND(C82&lt;=$J$7,C82&gt;0),0,IF(C82=0,"",$M$16))</f>
        <v/>
      </c>
      <c r="H82" s="61" t="str">
        <f t="shared" si="22"/>
        <v/>
      </c>
      <c r="I82" s="62" t="e">
        <f t="shared" ref="I82:I99" si="31">G82+H82</f>
        <v>#VALUE!</v>
      </c>
      <c r="J82" s="61" t="str">
        <f t="shared" ref="J82:J99" si="32">IF(AND(C82&lt;$J$7,C82&gt;0),$J$10,IF(C82&gt;0,$J$10-(C82-$J$7)*$M$16,""))</f>
        <v/>
      </c>
      <c r="K82" s="35">
        <v>43343</v>
      </c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21"/>
        <v>0</v>
      </c>
      <c r="C83" s="23">
        <f t="shared" si="20"/>
        <v>0</v>
      </c>
      <c r="D83" s="21"/>
      <c r="E83" s="59" t="str">
        <f t="shared" si="28"/>
        <v/>
      </c>
      <c r="F83" s="60" t="str">
        <f t="shared" si="29"/>
        <v/>
      </c>
      <c r="G83" s="61" t="str">
        <f t="shared" si="30"/>
        <v/>
      </c>
      <c r="H83" s="61" t="str">
        <f t="shared" si="22"/>
        <v/>
      </c>
      <c r="I83" s="62" t="e">
        <f t="shared" si="31"/>
        <v>#VALUE!</v>
      </c>
      <c r="J83" s="61" t="str">
        <f t="shared" si="32"/>
        <v/>
      </c>
      <c r="K83" s="35">
        <v>43373</v>
      </c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21"/>
        <v>0</v>
      </c>
      <c r="C84" s="23">
        <f t="shared" si="20"/>
        <v>0</v>
      </c>
      <c r="D84" s="21"/>
      <c r="E84" s="59" t="str">
        <f t="shared" si="28"/>
        <v/>
      </c>
      <c r="F84" s="60" t="str">
        <f t="shared" si="29"/>
        <v/>
      </c>
      <c r="G84" s="61" t="str">
        <f t="shared" si="30"/>
        <v/>
      </c>
      <c r="H84" s="61" t="str">
        <f t="shared" si="22"/>
        <v/>
      </c>
      <c r="I84" s="62" t="e">
        <f t="shared" si="31"/>
        <v>#VALUE!</v>
      </c>
      <c r="J84" s="61" t="str">
        <f t="shared" si="32"/>
        <v/>
      </c>
      <c r="K84" s="35">
        <v>43404</v>
      </c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21"/>
        <v>0</v>
      </c>
      <c r="C85" s="23">
        <f t="shared" si="20"/>
        <v>0</v>
      </c>
      <c r="D85" s="21"/>
      <c r="E85" s="59" t="str">
        <f t="shared" si="28"/>
        <v/>
      </c>
      <c r="F85" s="60" t="str">
        <f t="shared" si="29"/>
        <v/>
      </c>
      <c r="G85" s="61" t="str">
        <f t="shared" si="30"/>
        <v/>
      </c>
      <c r="H85" s="61" t="str">
        <f t="shared" si="22"/>
        <v/>
      </c>
      <c r="I85" s="62" t="e">
        <f t="shared" si="31"/>
        <v>#VALUE!</v>
      </c>
      <c r="J85" s="61" t="str">
        <f t="shared" si="32"/>
        <v/>
      </c>
      <c r="K85" s="35">
        <v>43434</v>
      </c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21"/>
        <v>0</v>
      </c>
      <c r="C86" s="23">
        <f t="shared" si="20"/>
        <v>0</v>
      </c>
      <c r="D86" s="21"/>
      <c r="E86" s="59" t="str">
        <f t="shared" si="28"/>
        <v/>
      </c>
      <c r="F86" s="60" t="str">
        <f t="shared" si="29"/>
        <v/>
      </c>
      <c r="G86" s="61" t="str">
        <f t="shared" si="30"/>
        <v/>
      </c>
      <c r="H86" s="61" t="str">
        <f t="shared" si="22"/>
        <v/>
      </c>
      <c r="I86" s="62" t="e">
        <f t="shared" si="31"/>
        <v>#VALUE!</v>
      </c>
      <c r="J86" s="61" t="str">
        <f t="shared" si="32"/>
        <v/>
      </c>
      <c r="K86" s="35">
        <v>43465</v>
      </c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21"/>
        <v>0</v>
      </c>
      <c r="C87" s="23">
        <f t="shared" si="20"/>
        <v>0</v>
      </c>
      <c r="D87" s="21"/>
      <c r="E87" s="59" t="str">
        <f t="shared" si="28"/>
        <v/>
      </c>
      <c r="F87" s="60" t="str">
        <f t="shared" si="29"/>
        <v/>
      </c>
      <c r="G87" s="61" t="str">
        <f t="shared" si="30"/>
        <v/>
      </c>
      <c r="H87" s="61" t="str">
        <f t="shared" si="22"/>
        <v/>
      </c>
      <c r="I87" s="62" t="e">
        <f t="shared" si="31"/>
        <v>#VALUE!</v>
      </c>
      <c r="J87" s="61" t="str">
        <f t="shared" si="32"/>
        <v/>
      </c>
      <c r="K87" s="35">
        <v>43496</v>
      </c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21"/>
        <v>0</v>
      </c>
      <c r="C88" s="23">
        <f t="shared" si="20"/>
        <v>0</v>
      </c>
      <c r="D88" s="21"/>
      <c r="E88" s="59" t="str">
        <f t="shared" si="28"/>
        <v/>
      </c>
      <c r="F88" s="60" t="str">
        <f t="shared" si="29"/>
        <v/>
      </c>
      <c r="G88" s="61" t="str">
        <f t="shared" si="30"/>
        <v/>
      </c>
      <c r="H88" s="61" t="str">
        <f t="shared" si="22"/>
        <v/>
      </c>
      <c r="I88" s="62" t="e">
        <f t="shared" si="31"/>
        <v>#VALUE!</v>
      </c>
      <c r="J88" s="61" t="str">
        <f t="shared" si="32"/>
        <v/>
      </c>
      <c r="K88" s="35">
        <v>43524</v>
      </c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21"/>
        <v>0</v>
      </c>
      <c r="C89" s="23">
        <f t="shared" si="20"/>
        <v>0</v>
      </c>
      <c r="D89" s="21"/>
      <c r="E89" s="59" t="str">
        <f t="shared" si="28"/>
        <v/>
      </c>
      <c r="F89" s="60" t="str">
        <f t="shared" si="29"/>
        <v/>
      </c>
      <c r="G89" s="61" t="str">
        <f t="shared" si="30"/>
        <v/>
      </c>
      <c r="H89" s="61" t="str">
        <f t="shared" si="22"/>
        <v/>
      </c>
      <c r="I89" s="62" t="e">
        <f t="shared" si="31"/>
        <v>#VALUE!</v>
      </c>
      <c r="J89" s="61" t="str">
        <f t="shared" si="32"/>
        <v/>
      </c>
      <c r="K89" s="35">
        <v>43555</v>
      </c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21"/>
        <v>0</v>
      </c>
      <c r="C90" s="23">
        <f t="shared" si="20"/>
        <v>0</v>
      </c>
      <c r="D90" s="21"/>
      <c r="E90" s="59" t="str">
        <f t="shared" si="28"/>
        <v/>
      </c>
      <c r="F90" s="60" t="str">
        <f t="shared" si="29"/>
        <v/>
      </c>
      <c r="G90" s="61" t="str">
        <f t="shared" si="30"/>
        <v/>
      </c>
      <c r="H90" s="61" t="str">
        <f t="shared" si="22"/>
        <v/>
      </c>
      <c r="I90" s="62" t="e">
        <f t="shared" si="31"/>
        <v>#VALUE!</v>
      </c>
      <c r="J90" s="61" t="str">
        <f t="shared" si="32"/>
        <v/>
      </c>
      <c r="K90" s="35">
        <v>43585</v>
      </c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21"/>
        <v>0</v>
      </c>
      <c r="C91" s="23">
        <f t="shared" si="20"/>
        <v>0</v>
      </c>
      <c r="D91" s="21"/>
      <c r="E91" s="59" t="str">
        <f t="shared" si="28"/>
        <v/>
      </c>
      <c r="F91" s="60" t="str">
        <f t="shared" si="29"/>
        <v/>
      </c>
      <c r="G91" s="61" t="str">
        <f t="shared" si="30"/>
        <v/>
      </c>
      <c r="H91" s="61" t="str">
        <f t="shared" si="22"/>
        <v/>
      </c>
      <c r="I91" s="62" t="e">
        <f t="shared" si="31"/>
        <v>#VALUE!</v>
      </c>
      <c r="J91" s="61" t="str">
        <f t="shared" si="32"/>
        <v/>
      </c>
      <c r="K91" s="35">
        <v>43616</v>
      </c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21"/>
        <v>0</v>
      </c>
      <c r="C92" s="23">
        <f t="shared" si="20"/>
        <v>0</v>
      </c>
      <c r="D92" s="21"/>
      <c r="E92" s="59" t="str">
        <f t="shared" si="28"/>
        <v/>
      </c>
      <c r="F92" s="60" t="str">
        <f t="shared" si="29"/>
        <v/>
      </c>
      <c r="G92" s="61" t="str">
        <f t="shared" si="30"/>
        <v/>
      </c>
      <c r="H92" s="61" t="str">
        <f t="shared" si="22"/>
        <v/>
      </c>
      <c r="I92" s="62" t="e">
        <f t="shared" si="31"/>
        <v>#VALUE!</v>
      </c>
      <c r="J92" s="61" t="str">
        <f t="shared" si="32"/>
        <v/>
      </c>
      <c r="K92" s="35">
        <v>43646</v>
      </c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21"/>
        <v>0</v>
      </c>
      <c r="C93" s="23">
        <f t="shared" si="20"/>
        <v>0</v>
      </c>
      <c r="D93" s="21"/>
      <c r="E93" s="59" t="str">
        <f t="shared" si="28"/>
        <v/>
      </c>
      <c r="F93" s="60" t="str">
        <f t="shared" si="29"/>
        <v/>
      </c>
      <c r="G93" s="61" t="str">
        <f t="shared" si="30"/>
        <v/>
      </c>
      <c r="H93" s="61" t="str">
        <f t="shared" si="22"/>
        <v/>
      </c>
      <c r="I93" s="62" t="e">
        <f t="shared" si="31"/>
        <v>#VALUE!</v>
      </c>
      <c r="J93" s="61" t="str">
        <f t="shared" si="32"/>
        <v/>
      </c>
      <c r="K93" s="35">
        <v>43677</v>
      </c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21"/>
        <v>0</v>
      </c>
      <c r="C94" s="23">
        <f t="shared" si="20"/>
        <v>0</v>
      </c>
      <c r="D94" s="21"/>
      <c r="E94" s="59" t="str">
        <f t="shared" si="28"/>
        <v/>
      </c>
      <c r="F94" s="60" t="str">
        <f t="shared" si="29"/>
        <v/>
      </c>
      <c r="G94" s="61" t="str">
        <f t="shared" si="30"/>
        <v/>
      </c>
      <c r="H94" s="61" t="str">
        <f t="shared" si="22"/>
        <v/>
      </c>
      <c r="I94" s="62" t="e">
        <f t="shared" si="31"/>
        <v>#VALUE!</v>
      </c>
      <c r="J94" s="61" t="str">
        <f t="shared" si="32"/>
        <v/>
      </c>
      <c r="K94" s="35">
        <v>43708</v>
      </c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59" t="str">
        <f t="shared" ref="E95" si="33">IF(C95=0,"",C95)</f>
        <v/>
      </c>
      <c r="F95" s="60" t="str">
        <f t="shared" ref="F95" si="34">IF(C95=0,"",EOMONTH(F94,$M$14))</f>
        <v/>
      </c>
      <c r="G95" s="61" t="str">
        <f t="shared" ref="G95" si="35">IF(AND(C95&lt;=$J$7,C95&gt;0),0,IF(C95=0,"",$M$16))</f>
        <v/>
      </c>
      <c r="H95" s="61" t="str">
        <f t="shared" si="22"/>
        <v/>
      </c>
      <c r="I95" s="62" t="e">
        <f t="shared" ref="I95" si="36">G95+H95</f>
        <v>#VALUE!</v>
      </c>
      <c r="J95" s="61" t="str">
        <f t="shared" ref="J95" si="37">IF(AND(C95&lt;$J$7,C95&gt;0),$J$10,IF(C95&gt;0,$J$10-(C95-$J$7)*$M$16,""))</f>
        <v/>
      </c>
      <c r="K95" s="35">
        <v>43738</v>
      </c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59" t="str">
        <f t="shared" si="28"/>
        <v/>
      </c>
      <c r="F96" s="60" t="str">
        <f t="shared" si="29"/>
        <v/>
      </c>
      <c r="G96" s="61" t="str">
        <f t="shared" si="30"/>
        <v/>
      </c>
      <c r="H96" s="61" t="str">
        <f t="shared" si="22"/>
        <v/>
      </c>
      <c r="I96" s="62" t="e">
        <f t="shared" si="31"/>
        <v>#VALUE!</v>
      </c>
      <c r="J96" s="61" t="str">
        <f t="shared" si="32"/>
        <v/>
      </c>
      <c r="K96" s="35">
        <v>43769</v>
      </c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59" t="str">
        <f t="shared" si="28"/>
        <v/>
      </c>
      <c r="F97" s="60" t="str">
        <f t="shared" si="29"/>
        <v/>
      </c>
      <c r="G97" s="61" t="str">
        <f t="shared" si="30"/>
        <v/>
      </c>
      <c r="H97" s="61" t="str">
        <f t="shared" si="22"/>
        <v/>
      </c>
      <c r="I97" s="62" t="e">
        <f t="shared" si="31"/>
        <v>#VALUE!</v>
      </c>
      <c r="J97" s="61" t="str">
        <f t="shared" si="32"/>
        <v/>
      </c>
      <c r="K97" s="35">
        <v>43799</v>
      </c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59" t="str">
        <f t="shared" si="28"/>
        <v/>
      </c>
      <c r="F98" s="60" t="str">
        <f t="shared" si="29"/>
        <v/>
      </c>
      <c r="G98" s="61" t="str">
        <f t="shared" si="30"/>
        <v/>
      </c>
      <c r="H98" s="61" t="str">
        <f t="shared" si="22"/>
        <v/>
      </c>
      <c r="I98" s="62" t="e">
        <f t="shared" si="31"/>
        <v>#VALUE!</v>
      </c>
      <c r="J98" s="61" t="str">
        <f t="shared" si="32"/>
        <v/>
      </c>
      <c r="K98" s="35">
        <v>43830</v>
      </c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59" t="str">
        <f t="shared" si="28"/>
        <v/>
      </c>
      <c r="F99" s="60" t="str">
        <f t="shared" si="29"/>
        <v/>
      </c>
      <c r="G99" s="61" t="str">
        <f t="shared" si="30"/>
        <v/>
      </c>
      <c r="H99" s="61" t="str">
        <f t="shared" si="22"/>
        <v/>
      </c>
      <c r="I99" s="62" t="e">
        <f t="shared" si="31"/>
        <v>#VALUE!</v>
      </c>
      <c r="J99" s="61" t="str">
        <f t="shared" si="32"/>
        <v/>
      </c>
      <c r="K99" s="35">
        <v>43861</v>
      </c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59" t="str">
        <f t="shared" ref="E100" si="41">IF(C100=0,"",C100)</f>
        <v/>
      </c>
      <c r="F100" s="60" t="str">
        <f t="shared" ref="F100" si="42">IF(C100=0,"",EOMONTH(F99,$M$14))</f>
        <v/>
      </c>
      <c r="G100" s="61" t="str">
        <f t="shared" ref="G100" si="43">IF(AND(C100&lt;=$J$7,C100&gt;0),0,IF(C100=0,"",$M$16))</f>
        <v/>
      </c>
      <c r="H100" s="61" t="str">
        <f t="shared" si="22"/>
        <v/>
      </c>
      <c r="I100" s="62" t="e">
        <f t="shared" ref="I100" si="44">G100+H100</f>
        <v>#VALUE!</v>
      </c>
      <c r="J100" s="61" t="str">
        <f t="shared" ref="J100" si="45">IF(AND(C100&lt;$J$7,C100&gt;0),$J$10,IF(C100&gt;0,$J$10-(C100-$J$7)*$M$16,""))</f>
        <v/>
      </c>
      <c r="K100" s="35">
        <v>43890</v>
      </c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59" t="str">
        <f t="shared" ref="E101:E110" si="47">IF(C101=0,"",C101)</f>
        <v/>
      </c>
      <c r="F101" s="60" t="str">
        <f t="shared" ref="F101:F110" si="48">IF(C101=0,"",EOMONTH(F100,$M$14))</f>
        <v/>
      </c>
      <c r="G101" s="61" t="str">
        <f t="shared" ref="G101:G110" si="49">IF(AND(C101&lt;=$J$7,C101&gt;0),0,IF(C101=0,"",$M$16))</f>
        <v/>
      </c>
      <c r="H101" s="61" t="str">
        <f t="shared" si="22"/>
        <v/>
      </c>
      <c r="I101" s="62" t="e">
        <f t="shared" ref="I101:I110" si="50">G101+H101</f>
        <v>#VALUE!</v>
      </c>
      <c r="J101" s="61" t="str">
        <f t="shared" ref="J101:J110" si="51">IF(AND(C101&lt;$J$7,C101&gt;0),$J$10,IF(C101&gt;0,$J$10-(C101-$J$7)*$M$16,""))</f>
        <v/>
      </c>
      <c r="K101" s="35">
        <v>43921</v>
      </c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59" t="str">
        <f t="shared" si="47"/>
        <v/>
      </c>
      <c r="F102" s="60" t="str">
        <f t="shared" si="48"/>
        <v/>
      </c>
      <c r="G102" s="61" t="str">
        <f t="shared" si="49"/>
        <v/>
      </c>
      <c r="H102" s="61" t="str">
        <f t="shared" si="22"/>
        <v/>
      </c>
      <c r="I102" s="62" t="e">
        <f t="shared" si="50"/>
        <v>#VALUE!</v>
      </c>
      <c r="J102" s="61" t="str">
        <f t="shared" si="51"/>
        <v/>
      </c>
      <c r="K102" s="35">
        <v>43951</v>
      </c>
      <c r="L102" s="13"/>
      <c r="M102" s="13"/>
      <c r="N102" s="13"/>
      <c r="O102" s="13"/>
      <c r="P102" s="13"/>
      <c r="Q102" s="37"/>
      <c r="R102" s="37"/>
      <c r="S102" s="16"/>
      <c r="BA102" s="31" t="str">
        <f>IF(C102=0,"",BA39+H102)</f>
        <v/>
      </c>
      <c r="BB102" s="31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59" t="str">
        <f t="shared" si="47"/>
        <v/>
      </c>
      <c r="F103" s="60" t="str">
        <f t="shared" si="48"/>
        <v/>
      </c>
      <c r="G103" s="61" t="str">
        <f t="shared" si="49"/>
        <v/>
      </c>
      <c r="H103" s="61" t="str">
        <f t="shared" si="22"/>
        <v/>
      </c>
      <c r="I103" s="62" t="e">
        <f t="shared" si="50"/>
        <v>#VALUE!</v>
      </c>
      <c r="J103" s="61" t="str">
        <f t="shared" si="51"/>
        <v/>
      </c>
      <c r="K103" s="35">
        <v>43982</v>
      </c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59" t="str">
        <f t="shared" si="47"/>
        <v/>
      </c>
      <c r="F104" s="60" t="str">
        <f t="shared" si="48"/>
        <v/>
      </c>
      <c r="G104" s="61" t="str">
        <f t="shared" si="49"/>
        <v/>
      </c>
      <c r="H104" s="61" t="str">
        <f t="shared" si="22"/>
        <v/>
      </c>
      <c r="I104" s="62" t="e">
        <f t="shared" si="50"/>
        <v>#VALUE!</v>
      </c>
      <c r="J104" s="61" t="str">
        <f t="shared" si="51"/>
        <v/>
      </c>
      <c r="K104" s="35">
        <v>44012</v>
      </c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59" t="str">
        <f t="shared" si="47"/>
        <v/>
      </c>
      <c r="F105" s="60" t="str">
        <f t="shared" si="48"/>
        <v/>
      </c>
      <c r="G105" s="61" t="str">
        <f t="shared" si="49"/>
        <v/>
      </c>
      <c r="H105" s="61" t="str">
        <f t="shared" si="22"/>
        <v/>
      </c>
      <c r="I105" s="62" t="e">
        <f t="shared" si="50"/>
        <v>#VALUE!</v>
      </c>
      <c r="J105" s="61" t="str">
        <f t="shared" si="51"/>
        <v/>
      </c>
      <c r="K105" s="35">
        <v>44043</v>
      </c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59" t="str">
        <f t="shared" si="47"/>
        <v/>
      </c>
      <c r="F106" s="60" t="str">
        <f t="shared" si="48"/>
        <v/>
      </c>
      <c r="G106" s="61" t="str">
        <f t="shared" si="49"/>
        <v/>
      </c>
      <c r="H106" s="61" t="str">
        <f t="shared" si="22"/>
        <v/>
      </c>
      <c r="I106" s="62" t="e">
        <f t="shared" si="50"/>
        <v>#VALUE!</v>
      </c>
      <c r="J106" s="61" t="str">
        <f t="shared" si="51"/>
        <v/>
      </c>
      <c r="K106" s="35">
        <v>44074</v>
      </c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59" t="str">
        <f t="shared" si="47"/>
        <v/>
      </c>
      <c r="F107" s="60" t="str">
        <f t="shared" si="48"/>
        <v/>
      </c>
      <c r="G107" s="61" t="str">
        <f t="shared" si="49"/>
        <v/>
      </c>
      <c r="H107" s="61" t="str">
        <f t="shared" ref="H107:H138" si="52">IF(C107=0,"",J106*$J$241)</f>
        <v/>
      </c>
      <c r="I107" s="62" t="e">
        <f t="shared" si="50"/>
        <v>#VALUE!</v>
      </c>
      <c r="J107" s="61" t="str">
        <f t="shared" si="51"/>
        <v/>
      </c>
      <c r="K107" s="35">
        <v>44104</v>
      </c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59" t="str">
        <f t="shared" si="47"/>
        <v/>
      </c>
      <c r="F108" s="60" t="str">
        <f t="shared" si="48"/>
        <v/>
      </c>
      <c r="G108" s="61" t="str">
        <f t="shared" si="49"/>
        <v/>
      </c>
      <c r="H108" s="61" t="str">
        <f t="shared" si="52"/>
        <v/>
      </c>
      <c r="I108" s="62" t="e">
        <f t="shared" si="50"/>
        <v>#VALUE!</v>
      </c>
      <c r="J108" s="61" t="str">
        <f t="shared" si="51"/>
        <v/>
      </c>
      <c r="K108" s="35">
        <v>44135</v>
      </c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59" t="str">
        <f t="shared" si="47"/>
        <v/>
      </c>
      <c r="F109" s="60" t="str">
        <f t="shared" si="48"/>
        <v/>
      </c>
      <c r="G109" s="61" t="str">
        <f t="shared" si="49"/>
        <v/>
      </c>
      <c r="H109" s="61" t="str">
        <f t="shared" si="52"/>
        <v/>
      </c>
      <c r="I109" s="62" t="e">
        <f t="shared" si="50"/>
        <v>#VALUE!</v>
      </c>
      <c r="J109" s="61" t="str">
        <f t="shared" si="51"/>
        <v/>
      </c>
      <c r="K109" s="35">
        <v>44165</v>
      </c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59" t="str">
        <f t="shared" si="47"/>
        <v/>
      </c>
      <c r="F110" s="60" t="str">
        <f t="shared" si="48"/>
        <v/>
      </c>
      <c r="G110" s="61" t="str">
        <f t="shared" si="49"/>
        <v/>
      </c>
      <c r="H110" s="61" t="str">
        <f t="shared" si="52"/>
        <v/>
      </c>
      <c r="I110" s="62" t="e">
        <f t="shared" si="50"/>
        <v>#VALUE!</v>
      </c>
      <c r="J110" s="61" t="str">
        <f t="shared" si="51"/>
        <v/>
      </c>
      <c r="K110" s="35">
        <v>44196</v>
      </c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59" t="str">
        <f t="shared" ref="E111:E146" si="54">IF(C111=0,"",C111)</f>
        <v/>
      </c>
      <c r="F111" s="60" t="str">
        <f t="shared" ref="F111:F146" si="55">IF(C111=0,"",EOMONTH(F110,$M$14))</f>
        <v/>
      </c>
      <c r="G111" s="61" t="str">
        <f t="shared" ref="G111:G146" si="56">IF(AND(C111&lt;=$J$7,C111&gt;0),0,IF(C111=0,"",$M$16))</f>
        <v/>
      </c>
      <c r="H111" s="61" t="str">
        <f t="shared" si="52"/>
        <v/>
      </c>
      <c r="I111" s="62" t="e">
        <f t="shared" ref="I111:I146" si="57">G111+H111</f>
        <v>#VALUE!</v>
      </c>
      <c r="J111" s="61" t="str">
        <f t="shared" ref="J111:J146" si="58">IF(AND(C111&lt;$J$7,C111&gt;0),$J$10,IF(C111&gt;0,$J$10-(C111-$J$7)*$M$16,""))</f>
        <v/>
      </c>
      <c r="K111" s="35">
        <v>44227</v>
      </c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59" t="str">
        <f t="shared" si="54"/>
        <v/>
      </c>
      <c r="F112" s="60" t="str">
        <f t="shared" si="55"/>
        <v/>
      </c>
      <c r="G112" s="61" t="str">
        <f t="shared" si="56"/>
        <v/>
      </c>
      <c r="H112" s="61" t="str">
        <f t="shared" si="52"/>
        <v/>
      </c>
      <c r="I112" s="62" t="e">
        <f t="shared" si="57"/>
        <v>#VALUE!</v>
      </c>
      <c r="J112" s="61" t="str">
        <f t="shared" si="58"/>
        <v/>
      </c>
      <c r="K112" s="35">
        <v>44255</v>
      </c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59" t="str">
        <f t="shared" si="54"/>
        <v/>
      </c>
      <c r="F113" s="60" t="str">
        <f t="shared" si="55"/>
        <v/>
      </c>
      <c r="G113" s="61" t="str">
        <f t="shared" si="56"/>
        <v/>
      </c>
      <c r="H113" s="61" t="str">
        <f t="shared" si="52"/>
        <v/>
      </c>
      <c r="I113" s="62" t="e">
        <f t="shared" si="57"/>
        <v>#VALUE!</v>
      </c>
      <c r="J113" s="61" t="str">
        <f t="shared" si="58"/>
        <v/>
      </c>
      <c r="K113" s="35">
        <v>44286</v>
      </c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59" t="str">
        <f t="shared" si="54"/>
        <v/>
      </c>
      <c r="F114" s="60" t="str">
        <f t="shared" si="55"/>
        <v/>
      </c>
      <c r="G114" s="61" t="str">
        <f t="shared" si="56"/>
        <v/>
      </c>
      <c r="H114" s="61" t="str">
        <f t="shared" si="52"/>
        <v/>
      </c>
      <c r="I114" s="62" t="e">
        <f t="shared" si="57"/>
        <v>#VALUE!</v>
      </c>
      <c r="J114" s="61" t="str">
        <f t="shared" si="58"/>
        <v/>
      </c>
      <c r="K114" s="35">
        <v>44316</v>
      </c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59" t="str">
        <f t="shared" si="54"/>
        <v/>
      </c>
      <c r="F115" s="60" t="str">
        <f t="shared" si="55"/>
        <v/>
      </c>
      <c r="G115" s="61" t="str">
        <f t="shared" si="56"/>
        <v/>
      </c>
      <c r="H115" s="61" t="str">
        <f t="shared" si="52"/>
        <v/>
      </c>
      <c r="I115" s="62" t="e">
        <f t="shared" si="57"/>
        <v>#VALUE!</v>
      </c>
      <c r="J115" s="61" t="str">
        <f t="shared" si="58"/>
        <v/>
      </c>
      <c r="K115" s="35">
        <v>44347</v>
      </c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59" t="str">
        <f t="shared" si="54"/>
        <v/>
      </c>
      <c r="F116" s="60" t="str">
        <f t="shared" si="55"/>
        <v/>
      </c>
      <c r="G116" s="61" t="str">
        <f t="shared" si="56"/>
        <v/>
      </c>
      <c r="H116" s="61" t="str">
        <f t="shared" si="52"/>
        <v/>
      </c>
      <c r="I116" s="62" t="e">
        <f t="shared" si="57"/>
        <v>#VALUE!</v>
      </c>
      <c r="J116" s="61" t="str">
        <f t="shared" si="58"/>
        <v/>
      </c>
      <c r="K116" s="35">
        <v>44377</v>
      </c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59" t="str">
        <f t="shared" si="54"/>
        <v/>
      </c>
      <c r="F117" s="60" t="str">
        <f t="shared" si="55"/>
        <v/>
      </c>
      <c r="G117" s="61" t="str">
        <f t="shared" si="56"/>
        <v/>
      </c>
      <c r="H117" s="61" t="str">
        <f t="shared" si="52"/>
        <v/>
      </c>
      <c r="I117" s="62" t="e">
        <f t="shared" si="57"/>
        <v>#VALUE!</v>
      </c>
      <c r="J117" s="61" t="str">
        <f t="shared" si="58"/>
        <v/>
      </c>
      <c r="K117" s="35">
        <v>44408</v>
      </c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59" t="str">
        <f t="shared" si="54"/>
        <v/>
      </c>
      <c r="F118" s="60" t="str">
        <f t="shared" si="55"/>
        <v/>
      </c>
      <c r="G118" s="61" t="str">
        <f t="shared" si="56"/>
        <v/>
      </c>
      <c r="H118" s="61" t="str">
        <f t="shared" si="52"/>
        <v/>
      </c>
      <c r="I118" s="62" t="e">
        <f t="shared" si="57"/>
        <v>#VALUE!</v>
      </c>
      <c r="J118" s="61" t="str">
        <f t="shared" si="58"/>
        <v/>
      </c>
      <c r="K118" s="35">
        <v>44439</v>
      </c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59" t="str">
        <f t="shared" si="54"/>
        <v/>
      </c>
      <c r="F119" s="60" t="str">
        <f t="shared" si="55"/>
        <v/>
      </c>
      <c r="G119" s="61" t="str">
        <f t="shared" si="56"/>
        <v/>
      </c>
      <c r="H119" s="61" t="str">
        <f t="shared" si="52"/>
        <v/>
      </c>
      <c r="I119" s="62" t="e">
        <f t="shared" si="57"/>
        <v>#VALUE!</v>
      </c>
      <c r="J119" s="61" t="str">
        <f t="shared" si="58"/>
        <v/>
      </c>
      <c r="K119" s="35">
        <v>44469</v>
      </c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59" t="str">
        <f t="shared" si="54"/>
        <v/>
      </c>
      <c r="F120" s="60" t="str">
        <f t="shared" si="55"/>
        <v/>
      </c>
      <c r="G120" s="61" t="str">
        <f t="shared" si="56"/>
        <v/>
      </c>
      <c r="H120" s="61" t="str">
        <f t="shared" si="52"/>
        <v/>
      </c>
      <c r="I120" s="62" t="e">
        <f t="shared" si="57"/>
        <v>#VALUE!</v>
      </c>
      <c r="J120" s="61" t="str">
        <f t="shared" si="58"/>
        <v/>
      </c>
      <c r="K120" s="35">
        <v>44500</v>
      </c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59" t="str">
        <f t="shared" si="54"/>
        <v/>
      </c>
      <c r="F121" s="60" t="str">
        <f t="shared" si="55"/>
        <v/>
      </c>
      <c r="G121" s="61" t="str">
        <f t="shared" si="56"/>
        <v/>
      </c>
      <c r="H121" s="61" t="str">
        <f t="shared" si="52"/>
        <v/>
      </c>
      <c r="I121" s="62" t="e">
        <f t="shared" si="57"/>
        <v>#VALUE!</v>
      </c>
      <c r="J121" s="61" t="str">
        <f t="shared" si="58"/>
        <v/>
      </c>
      <c r="K121" s="35">
        <v>44530</v>
      </c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59" t="str">
        <f t="shared" si="54"/>
        <v/>
      </c>
      <c r="F122" s="60" t="str">
        <f t="shared" si="55"/>
        <v/>
      </c>
      <c r="G122" s="61" t="str">
        <f t="shared" si="56"/>
        <v/>
      </c>
      <c r="H122" s="61" t="str">
        <f t="shared" si="52"/>
        <v/>
      </c>
      <c r="I122" s="62" t="e">
        <f t="shared" si="57"/>
        <v>#VALUE!</v>
      </c>
      <c r="J122" s="61" t="str">
        <f t="shared" si="58"/>
        <v/>
      </c>
      <c r="K122" s="35">
        <v>44561</v>
      </c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59" t="str">
        <f t="shared" si="54"/>
        <v/>
      </c>
      <c r="F123" s="60" t="str">
        <f t="shared" si="55"/>
        <v/>
      </c>
      <c r="G123" s="61" t="str">
        <f t="shared" si="56"/>
        <v/>
      </c>
      <c r="H123" s="61" t="str">
        <f t="shared" si="52"/>
        <v/>
      </c>
      <c r="I123" s="62" t="e">
        <f t="shared" si="57"/>
        <v>#VALUE!</v>
      </c>
      <c r="J123" s="61" t="str">
        <f t="shared" si="58"/>
        <v/>
      </c>
      <c r="K123" s="35">
        <v>44592</v>
      </c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59" t="str">
        <f t="shared" si="54"/>
        <v/>
      </c>
      <c r="F124" s="60" t="str">
        <f t="shared" si="55"/>
        <v/>
      </c>
      <c r="G124" s="61" t="str">
        <f t="shared" si="56"/>
        <v/>
      </c>
      <c r="H124" s="61" t="str">
        <f t="shared" si="52"/>
        <v/>
      </c>
      <c r="I124" s="62" t="e">
        <f t="shared" si="57"/>
        <v>#VALUE!</v>
      </c>
      <c r="J124" s="61" t="str">
        <f t="shared" si="58"/>
        <v/>
      </c>
      <c r="K124" s="35">
        <v>44620</v>
      </c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59" t="str">
        <f t="shared" si="54"/>
        <v/>
      </c>
      <c r="F125" s="60" t="str">
        <f t="shared" si="55"/>
        <v/>
      </c>
      <c r="G125" s="61" t="str">
        <f t="shared" si="56"/>
        <v/>
      </c>
      <c r="H125" s="61" t="str">
        <f t="shared" si="52"/>
        <v/>
      </c>
      <c r="I125" s="62" t="e">
        <f t="shared" si="57"/>
        <v>#VALUE!</v>
      </c>
      <c r="J125" s="61" t="str">
        <f t="shared" si="58"/>
        <v/>
      </c>
      <c r="K125" s="35">
        <v>44651</v>
      </c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59" t="str">
        <f t="shared" si="54"/>
        <v/>
      </c>
      <c r="F126" s="60" t="str">
        <f t="shared" si="55"/>
        <v/>
      </c>
      <c r="G126" s="61" t="str">
        <f t="shared" si="56"/>
        <v/>
      </c>
      <c r="H126" s="61" t="str">
        <f t="shared" si="52"/>
        <v/>
      </c>
      <c r="I126" s="62" t="e">
        <f t="shared" si="57"/>
        <v>#VALUE!</v>
      </c>
      <c r="J126" s="61" t="str">
        <f t="shared" si="58"/>
        <v/>
      </c>
      <c r="K126" s="35">
        <v>44681</v>
      </c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59" t="str">
        <f t="shared" si="54"/>
        <v/>
      </c>
      <c r="F127" s="60" t="str">
        <f t="shared" si="55"/>
        <v/>
      </c>
      <c r="G127" s="61" t="str">
        <f t="shared" si="56"/>
        <v/>
      </c>
      <c r="H127" s="61" t="str">
        <f t="shared" si="52"/>
        <v/>
      </c>
      <c r="I127" s="62" t="e">
        <f t="shared" si="57"/>
        <v>#VALUE!</v>
      </c>
      <c r="J127" s="61" t="str">
        <f t="shared" si="58"/>
        <v/>
      </c>
      <c r="K127" s="35">
        <v>44712</v>
      </c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59" t="str">
        <f t="shared" si="54"/>
        <v/>
      </c>
      <c r="F128" s="60" t="str">
        <f t="shared" si="55"/>
        <v/>
      </c>
      <c r="G128" s="61" t="str">
        <f t="shared" si="56"/>
        <v/>
      </c>
      <c r="H128" s="61" t="str">
        <f t="shared" si="52"/>
        <v/>
      </c>
      <c r="I128" s="62" t="e">
        <f t="shared" si="57"/>
        <v>#VALUE!</v>
      </c>
      <c r="J128" s="61" t="str">
        <f t="shared" si="58"/>
        <v/>
      </c>
      <c r="K128" s="35">
        <v>44742</v>
      </c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59" t="str">
        <f t="shared" si="54"/>
        <v/>
      </c>
      <c r="F129" s="60" t="str">
        <f t="shared" si="55"/>
        <v/>
      </c>
      <c r="G129" s="61" t="str">
        <f t="shared" si="56"/>
        <v/>
      </c>
      <c r="H129" s="61" t="str">
        <f t="shared" si="52"/>
        <v/>
      </c>
      <c r="I129" s="62" t="e">
        <f t="shared" si="57"/>
        <v>#VALUE!</v>
      </c>
      <c r="J129" s="61" t="str">
        <f t="shared" si="58"/>
        <v/>
      </c>
      <c r="K129" s="35">
        <v>44773</v>
      </c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59" t="str">
        <f t="shared" si="54"/>
        <v/>
      </c>
      <c r="F130" s="60" t="str">
        <f t="shared" si="55"/>
        <v/>
      </c>
      <c r="G130" s="61" t="str">
        <f t="shared" si="56"/>
        <v/>
      </c>
      <c r="H130" s="61" t="str">
        <f t="shared" si="52"/>
        <v/>
      </c>
      <c r="I130" s="62" t="e">
        <f t="shared" si="57"/>
        <v>#VALUE!</v>
      </c>
      <c r="J130" s="61" t="str">
        <f t="shared" si="58"/>
        <v/>
      </c>
      <c r="K130" s="35">
        <v>44804</v>
      </c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59" t="str">
        <f t="shared" si="54"/>
        <v/>
      </c>
      <c r="F131" s="60" t="str">
        <f t="shared" si="55"/>
        <v/>
      </c>
      <c r="G131" s="61" t="str">
        <f t="shared" si="56"/>
        <v/>
      </c>
      <c r="H131" s="61" t="str">
        <f t="shared" si="52"/>
        <v/>
      </c>
      <c r="I131" s="62" t="e">
        <f t="shared" si="57"/>
        <v>#VALUE!</v>
      </c>
      <c r="J131" s="61" t="str">
        <f t="shared" si="58"/>
        <v/>
      </c>
      <c r="K131" s="35">
        <v>44834</v>
      </c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59" t="str">
        <f t="shared" si="54"/>
        <v/>
      </c>
      <c r="F132" s="60" t="str">
        <f t="shared" si="55"/>
        <v/>
      </c>
      <c r="G132" s="61" t="str">
        <f t="shared" si="56"/>
        <v/>
      </c>
      <c r="H132" s="61" t="str">
        <f t="shared" si="52"/>
        <v/>
      </c>
      <c r="I132" s="62" t="e">
        <f t="shared" si="57"/>
        <v>#VALUE!</v>
      </c>
      <c r="J132" s="61" t="str">
        <f t="shared" si="58"/>
        <v/>
      </c>
      <c r="K132" s="35">
        <v>44865</v>
      </c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59" t="str">
        <f t="shared" si="54"/>
        <v/>
      </c>
      <c r="F133" s="60" t="str">
        <f t="shared" si="55"/>
        <v/>
      </c>
      <c r="G133" s="61" t="str">
        <f t="shared" si="56"/>
        <v/>
      </c>
      <c r="H133" s="61" t="str">
        <f t="shared" si="52"/>
        <v/>
      </c>
      <c r="I133" s="62" t="e">
        <f t="shared" si="57"/>
        <v>#VALUE!</v>
      </c>
      <c r="J133" s="61" t="str">
        <f t="shared" si="58"/>
        <v/>
      </c>
      <c r="K133" s="35">
        <v>44895</v>
      </c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59" t="str">
        <f t="shared" si="54"/>
        <v/>
      </c>
      <c r="F134" s="60" t="str">
        <f t="shared" si="55"/>
        <v/>
      </c>
      <c r="G134" s="61" t="str">
        <f t="shared" si="56"/>
        <v/>
      </c>
      <c r="H134" s="61" t="str">
        <f t="shared" si="52"/>
        <v/>
      </c>
      <c r="I134" s="62" t="e">
        <f t="shared" si="57"/>
        <v>#VALUE!</v>
      </c>
      <c r="J134" s="61" t="str">
        <f t="shared" si="58"/>
        <v/>
      </c>
      <c r="K134" s="35">
        <v>44926</v>
      </c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59" t="str">
        <f t="shared" si="54"/>
        <v/>
      </c>
      <c r="F135" s="60" t="str">
        <f t="shared" si="55"/>
        <v/>
      </c>
      <c r="G135" s="61" t="str">
        <f t="shared" si="56"/>
        <v/>
      </c>
      <c r="H135" s="61" t="str">
        <f t="shared" si="52"/>
        <v/>
      </c>
      <c r="I135" s="62" t="e">
        <f t="shared" si="57"/>
        <v>#VALUE!</v>
      </c>
      <c r="J135" s="61" t="str">
        <f t="shared" si="58"/>
        <v/>
      </c>
      <c r="K135" s="35">
        <v>44957</v>
      </c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59" t="str">
        <f t="shared" si="54"/>
        <v/>
      </c>
      <c r="F136" s="60" t="str">
        <f t="shared" si="55"/>
        <v/>
      </c>
      <c r="G136" s="61" t="str">
        <f t="shared" si="56"/>
        <v/>
      </c>
      <c r="H136" s="61" t="str">
        <f t="shared" si="52"/>
        <v/>
      </c>
      <c r="I136" s="62" t="e">
        <f t="shared" si="57"/>
        <v>#VALUE!</v>
      </c>
      <c r="J136" s="61" t="str">
        <f t="shared" si="58"/>
        <v/>
      </c>
      <c r="K136" s="35">
        <v>44985</v>
      </c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59" t="str">
        <f t="shared" si="54"/>
        <v/>
      </c>
      <c r="F137" s="60" t="str">
        <f t="shared" si="55"/>
        <v/>
      </c>
      <c r="G137" s="61" t="str">
        <f t="shared" si="56"/>
        <v/>
      </c>
      <c r="H137" s="61" t="str">
        <f t="shared" si="52"/>
        <v/>
      </c>
      <c r="I137" s="62" t="e">
        <f t="shared" si="57"/>
        <v>#VALUE!</v>
      </c>
      <c r="J137" s="61" t="str">
        <f t="shared" si="58"/>
        <v/>
      </c>
      <c r="K137" s="35">
        <v>45016</v>
      </c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59" t="str">
        <f t="shared" si="54"/>
        <v/>
      </c>
      <c r="F138" s="60" t="str">
        <f t="shared" si="55"/>
        <v/>
      </c>
      <c r="G138" s="61" t="str">
        <f t="shared" si="56"/>
        <v/>
      </c>
      <c r="H138" s="61" t="str">
        <f t="shared" si="52"/>
        <v/>
      </c>
      <c r="I138" s="62" t="e">
        <f t="shared" si="57"/>
        <v>#VALUE!</v>
      </c>
      <c r="J138" s="61" t="str">
        <f t="shared" si="58"/>
        <v/>
      </c>
      <c r="K138" s="35">
        <v>45046</v>
      </c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59" t="str">
        <f t="shared" si="54"/>
        <v/>
      </c>
      <c r="F139" s="60" t="str">
        <f t="shared" si="55"/>
        <v/>
      </c>
      <c r="G139" s="61" t="str">
        <f t="shared" si="56"/>
        <v/>
      </c>
      <c r="H139" s="61" t="str">
        <f t="shared" ref="H139:H170" si="59">IF(C139=0,"",J138*$J$241)</f>
        <v/>
      </c>
      <c r="I139" s="62" t="e">
        <f t="shared" si="57"/>
        <v>#VALUE!</v>
      </c>
      <c r="J139" s="61" t="str">
        <f t="shared" si="58"/>
        <v/>
      </c>
      <c r="K139" s="35">
        <v>45077</v>
      </c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59" t="str">
        <f t="shared" si="54"/>
        <v/>
      </c>
      <c r="F140" s="60" t="str">
        <f t="shared" si="55"/>
        <v/>
      </c>
      <c r="G140" s="61" t="str">
        <f t="shared" si="56"/>
        <v/>
      </c>
      <c r="H140" s="61" t="str">
        <f t="shared" si="59"/>
        <v/>
      </c>
      <c r="I140" s="62" t="e">
        <f t="shared" si="57"/>
        <v>#VALUE!</v>
      </c>
      <c r="J140" s="61" t="str">
        <f t="shared" si="58"/>
        <v/>
      </c>
      <c r="K140" s="35">
        <v>45107</v>
      </c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59" t="str">
        <f t="shared" si="54"/>
        <v/>
      </c>
      <c r="F141" s="60" t="str">
        <f t="shared" si="55"/>
        <v/>
      </c>
      <c r="G141" s="61" t="str">
        <f t="shared" si="56"/>
        <v/>
      </c>
      <c r="H141" s="61" t="str">
        <f t="shared" si="59"/>
        <v/>
      </c>
      <c r="I141" s="62" t="e">
        <f t="shared" si="57"/>
        <v>#VALUE!</v>
      </c>
      <c r="J141" s="61" t="str">
        <f t="shared" si="58"/>
        <v/>
      </c>
      <c r="K141" s="35">
        <v>45138</v>
      </c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59" t="str">
        <f t="shared" si="54"/>
        <v/>
      </c>
      <c r="F142" s="60" t="str">
        <f t="shared" si="55"/>
        <v/>
      </c>
      <c r="G142" s="61" t="str">
        <f t="shared" si="56"/>
        <v/>
      </c>
      <c r="H142" s="61" t="str">
        <f t="shared" si="59"/>
        <v/>
      </c>
      <c r="I142" s="62" t="e">
        <f t="shared" si="57"/>
        <v>#VALUE!</v>
      </c>
      <c r="J142" s="61" t="str">
        <f t="shared" si="58"/>
        <v/>
      </c>
      <c r="K142" s="35">
        <v>45169</v>
      </c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59" t="str">
        <f t="shared" si="54"/>
        <v/>
      </c>
      <c r="F143" s="60" t="str">
        <f t="shared" si="55"/>
        <v/>
      </c>
      <c r="G143" s="61" t="str">
        <f t="shared" si="56"/>
        <v/>
      </c>
      <c r="H143" s="61" t="str">
        <f t="shared" si="59"/>
        <v/>
      </c>
      <c r="I143" s="62" t="e">
        <f t="shared" si="57"/>
        <v>#VALUE!</v>
      </c>
      <c r="J143" s="61" t="str">
        <f t="shared" si="58"/>
        <v/>
      </c>
      <c r="K143" s="35">
        <v>45199</v>
      </c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59" t="str">
        <f t="shared" si="54"/>
        <v/>
      </c>
      <c r="F144" s="60" t="str">
        <f t="shared" si="55"/>
        <v/>
      </c>
      <c r="G144" s="61" t="str">
        <f t="shared" si="56"/>
        <v/>
      </c>
      <c r="H144" s="61" t="str">
        <f t="shared" si="59"/>
        <v/>
      </c>
      <c r="I144" s="62" t="e">
        <f t="shared" si="57"/>
        <v>#VALUE!</v>
      </c>
      <c r="J144" s="61" t="str">
        <f t="shared" si="58"/>
        <v/>
      </c>
      <c r="K144" s="35">
        <v>45230</v>
      </c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59" t="str">
        <f t="shared" si="54"/>
        <v/>
      </c>
      <c r="F145" s="60" t="str">
        <f t="shared" si="55"/>
        <v/>
      </c>
      <c r="G145" s="61" t="str">
        <f t="shared" si="56"/>
        <v/>
      </c>
      <c r="H145" s="61" t="str">
        <f t="shared" si="59"/>
        <v/>
      </c>
      <c r="I145" s="62" t="e">
        <f t="shared" si="57"/>
        <v>#VALUE!</v>
      </c>
      <c r="J145" s="61" t="str">
        <f t="shared" si="58"/>
        <v/>
      </c>
      <c r="K145" s="35">
        <v>45260</v>
      </c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8"/>
        <v>0</v>
      </c>
      <c r="C146" s="67">
        <f t="shared" si="53"/>
        <v>0</v>
      </c>
      <c r="D146" s="21"/>
      <c r="E146" s="68" t="str">
        <f t="shared" si="54"/>
        <v/>
      </c>
      <c r="F146" s="69" t="str">
        <f t="shared" si="55"/>
        <v/>
      </c>
      <c r="G146" s="70" t="str">
        <f t="shared" si="56"/>
        <v/>
      </c>
      <c r="H146" s="70" t="str">
        <f t="shared" si="59"/>
        <v/>
      </c>
      <c r="I146" s="71" t="e">
        <f t="shared" si="57"/>
        <v>#VALUE!</v>
      </c>
      <c r="J146" s="70" t="str">
        <f t="shared" si="58"/>
        <v/>
      </c>
      <c r="K146" s="35">
        <v>45291</v>
      </c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8"/>
        <v>0</v>
      </c>
      <c r="C147" s="67">
        <f t="shared" ref="C147:C190" si="60">IF(B146&gt;0,C146+1,0)</f>
        <v>0</v>
      </c>
      <c r="D147" s="21"/>
      <c r="E147" s="68" t="str">
        <f t="shared" ref="E147:E190" si="61">IF(C147=0,"",C147)</f>
        <v/>
      </c>
      <c r="F147" s="69" t="str">
        <f t="shared" ref="F147:F190" si="62">IF(C147=0,"",EOMONTH(F146,$M$14))</f>
        <v/>
      </c>
      <c r="G147" s="70" t="str">
        <f t="shared" ref="G147:G190" si="63">IF(AND(C147&lt;=$J$7,C147&gt;0),0,IF(C147=0,"",$M$16))</f>
        <v/>
      </c>
      <c r="H147" s="70" t="str">
        <f t="shared" si="59"/>
        <v/>
      </c>
      <c r="I147" s="71" t="e">
        <f t="shared" ref="I147:I190" si="64">G147+H147</f>
        <v>#VALUE!</v>
      </c>
      <c r="J147" s="70" t="str">
        <f t="shared" ref="J147:J190" si="65">IF(AND(C147&lt;$J$7,C147&gt;0),$J$10,IF(C147&gt;0,$J$10-(C147-$J$7)*$M$16,""))</f>
        <v/>
      </c>
      <c r="K147" s="35">
        <v>45322</v>
      </c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8"/>
        <v>0</v>
      </c>
      <c r="C148" s="67">
        <f t="shared" si="60"/>
        <v>0</v>
      </c>
      <c r="D148" s="21"/>
      <c r="E148" s="68" t="str">
        <f t="shared" si="61"/>
        <v/>
      </c>
      <c r="F148" s="69" t="str">
        <f t="shared" si="62"/>
        <v/>
      </c>
      <c r="G148" s="70" t="str">
        <f t="shared" si="63"/>
        <v/>
      </c>
      <c r="H148" s="70" t="str">
        <f t="shared" si="59"/>
        <v/>
      </c>
      <c r="I148" s="71" t="e">
        <f t="shared" si="64"/>
        <v>#VALUE!</v>
      </c>
      <c r="J148" s="70" t="str">
        <f t="shared" si="65"/>
        <v/>
      </c>
      <c r="K148" s="35">
        <v>45351</v>
      </c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8"/>
        <v>0</v>
      </c>
      <c r="C149" s="67">
        <f t="shared" si="60"/>
        <v>0</v>
      </c>
      <c r="D149" s="21"/>
      <c r="E149" s="68" t="str">
        <f t="shared" si="61"/>
        <v/>
      </c>
      <c r="F149" s="69" t="str">
        <f t="shared" si="62"/>
        <v/>
      </c>
      <c r="G149" s="70" t="str">
        <f t="shared" si="63"/>
        <v/>
      </c>
      <c r="H149" s="70" t="str">
        <f t="shared" si="59"/>
        <v/>
      </c>
      <c r="I149" s="71" t="e">
        <f t="shared" si="64"/>
        <v>#VALUE!</v>
      </c>
      <c r="J149" s="70" t="str">
        <f t="shared" si="65"/>
        <v/>
      </c>
      <c r="K149" s="35">
        <v>45382</v>
      </c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8"/>
        <v>0</v>
      </c>
      <c r="C150" s="67">
        <f t="shared" si="60"/>
        <v>0</v>
      </c>
      <c r="D150" s="21"/>
      <c r="E150" s="68" t="str">
        <f t="shared" si="61"/>
        <v/>
      </c>
      <c r="F150" s="69" t="str">
        <f t="shared" si="62"/>
        <v/>
      </c>
      <c r="G150" s="70" t="str">
        <f t="shared" si="63"/>
        <v/>
      </c>
      <c r="H150" s="70" t="str">
        <f t="shared" si="59"/>
        <v/>
      </c>
      <c r="I150" s="71" t="e">
        <f t="shared" si="64"/>
        <v>#VALUE!</v>
      </c>
      <c r="J150" s="70" t="str">
        <f t="shared" si="65"/>
        <v/>
      </c>
      <c r="K150" s="35">
        <v>45412</v>
      </c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8"/>
        <v>0</v>
      </c>
      <c r="C151" s="67">
        <f t="shared" si="60"/>
        <v>0</v>
      </c>
      <c r="D151" s="21"/>
      <c r="E151" s="68" t="str">
        <f t="shared" si="61"/>
        <v/>
      </c>
      <c r="F151" s="69" t="str">
        <f t="shared" si="62"/>
        <v/>
      </c>
      <c r="G151" s="70" t="str">
        <f t="shared" si="63"/>
        <v/>
      </c>
      <c r="H151" s="70" t="str">
        <f t="shared" si="59"/>
        <v/>
      </c>
      <c r="I151" s="71" t="e">
        <f t="shared" si="64"/>
        <v>#VALUE!</v>
      </c>
      <c r="J151" s="70" t="str">
        <f t="shared" si="65"/>
        <v/>
      </c>
      <c r="K151" s="35">
        <v>45443</v>
      </c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8"/>
        <v>0</v>
      </c>
      <c r="C152" s="67">
        <f t="shared" si="60"/>
        <v>0</v>
      </c>
      <c r="D152" s="21"/>
      <c r="E152" s="68" t="str">
        <f t="shared" si="61"/>
        <v/>
      </c>
      <c r="F152" s="69" t="str">
        <f t="shared" si="62"/>
        <v/>
      </c>
      <c r="G152" s="70" t="str">
        <f t="shared" si="63"/>
        <v/>
      </c>
      <c r="H152" s="70" t="str">
        <f t="shared" si="59"/>
        <v/>
      </c>
      <c r="I152" s="71" t="e">
        <f t="shared" si="64"/>
        <v>#VALUE!</v>
      </c>
      <c r="J152" s="70" t="str">
        <f t="shared" si="65"/>
        <v/>
      </c>
      <c r="K152" s="35">
        <v>45473</v>
      </c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8"/>
        <v>0</v>
      </c>
      <c r="C153" s="67">
        <f t="shared" si="60"/>
        <v>0</v>
      </c>
      <c r="D153" s="21"/>
      <c r="E153" s="68" t="str">
        <f t="shared" si="61"/>
        <v/>
      </c>
      <c r="F153" s="69" t="str">
        <f t="shared" si="62"/>
        <v/>
      </c>
      <c r="G153" s="70" t="str">
        <f t="shared" si="63"/>
        <v/>
      </c>
      <c r="H153" s="70" t="str">
        <f t="shared" si="59"/>
        <v/>
      </c>
      <c r="I153" s="71" t="e">
        <f t="shared" si="64"/>
        <v>#VALUE!</v>
      </c>
      <c r="J153" s="70" t="str">
        <f t="shared" si="65"/>
        <v/>
      </c>
      <c r="K153" s="35">
        <v>45504</v>
      </c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8"/>
        <v>0</v>
      </c>
      <c r="C154" s="67">
        <f t="shared" si="60"/>
        <v>0</v>
      </c>
      <c r="D154" s="21"/>
      <c r="E154" s="68" t="str">
        <f t="shared" si="61"/>
        <v/>
      </c>
      <c r="F154" s="69" t="str">
        <f t="shared" si="62"/>
        <v/>
      </c>
      <c r="G154" s="70" t="str">
        <f t="shared" si="63"/>
        <v/>
      </c>
      <c r="H154" s="70" t="str">
        <f t="shared" si="59"/>
        <v/>
      </c>
      <c r="I154" s="71" t="e">
        <f t="shared" si="64"/>
        <v>#VALUE!</v>
      </c>
      <c r="J154" s="70" t="str">
        <f t="shared" si="65"/>
        <v/>
      </c>
      <c r="K154" s="35">
        <v>45535</v>
      </c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8"/>
        <v>0</v>
      </c>
      <c r="C155" s="67">
        <f t="shared" si="60"/>
        <v>0</v>
      </c>
      <c r="D155" s="21"/>
      <c r="E155" s="68" t="str">
        <f t="shared" si="61"/>
        <v/>
      </c>
      <c r="F155" s="69" t="str">
        <f t="shared" si="62"/>
        <v/>
      </c>
      <c r="G155" s="70" t="str">
        <f t="shared" si="63"/>
        <v/>
      </c>
      <c r="H155" s="70" t="str">
        <f t="shared" si="59"/>
        <v/>
      </c>
      <c r="I155" s="71" t="e">
        <f t="shared" si="64"/>
        <v>#VALUE!</v>
      </c>
      <c r="J155" s="70" t="str">
        <f t="shared" si="65"/>
        <v/>
      </c>
      <c r="K155" s="35">
        <v>45565</v>
      </c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8"/>
        <v>0</v>
      </c>
      <c r="C156" s="67">
        <f t="shared" si="60"/>
        <v>0</v>
      </c>
      <c r="D156" s="21"/>
      <c r="E156" s="68" t="str">
        <f t="shared" si="61"/>
        <v/>
      </c>
      <c r="F156" s="69" t="str">
        <f t="shared" si="62"/>
        <v/>
      </c>
      <c r="G156" s="70" t="str">
        <f t="shared" si="63"/>
        <v/>
      </c>
      <c r="H156" s="70" t="str">
        <f t="shared" si="59"/>
        <v/>
      </c>
      <c r="I156" s="71" t="e">
        <f t="shared" si="64"/>
        <v>#VALUE!</v>
      </c>
      <c r="J156" s="70" t="str">
        <f t="shared" si="65"/>
        <v/>
      </c>
      <c r="K156" s="35">
        <v>45596</v>
      </c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8"/>
        <v>0</v>
      </c>
      <c r="C157" s="67">
        <f t="shared" si="60"/>
        <v>0</v>
      </c>
      <c r="D157" s="21"/>
      <c r="E157" s="68" t="str">
        <f t="shared" si="61"/>
        <v/>
      </c>
      <c r="F157" s="69" t="str">
        <f t="shared" si="62"/>
        <v/>
      </c>
      <c r="G157" s="70" t="str">
        <f t="shared" si="63"/>
        <v/>
      </c>
      <c r="H157" s="70" t="str">
        <f t="shared" si="59"/>
        <v/>
      </c>
      <c r="I157" s="71" t="e">
        <f t="shared" si="64"/>
        <v>#VALUE!</v>
      </c>
      <c r="J157" s="70" t="str">
        <f t="shared" si="65"/>
        <v/>
      </c>
      <c r="K157" s="35">
        <v>45626</v>
      </c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8"/>
        <v>0</v>
      </c>
      <c r="C158" s="67">
        <f t="shared" si="60"/>
        <v>0</v>
      </c>
      <c r="D158" s="21"/>
      <c r="E158" s="68" t="str">
        <f t="shared" si="61"/>
        <v/>
      </c>
      <c r="F158" s="69" t="str">
        <f t="shared" si="62"/>
        <v/>
      </c>
      <c r="G158" s="70" t="str">
        <f t="shared" si="63"/>
        <v/>
      </c>
      <c r="H158" s="70" t="str">
        <f t="shared" si="59"/>
        <v/>
      </c>
      <c r="I158" s="71" t="e">
        <f t="shared" si="64"/>
        <v>#VALUE!</v>
      </c>
      <c r="J158" s="70" t="str">
        <f t="shared" si="65"/>
        <v/>
      </c>
      <c r="K158" s="35">
        <v>45657</v>
      </c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8"/>
        <v>0</v>
      </c>
      <c r="C159" s="67">
        <f t="shared" si="60"/>
        <v>0</v>
      </c>
      <c r="D159" s="21"/>
      <c r="E159" s="68" t="str">
        <f t="shared" si="61"/>
        <v/>
      </c>
      <c r="F159" s="69" t="str">
        <f t="shared" si="62"/>
        <v/>
      </c>
      <c r="G159" s="70" t="str">
        <f t="shared" si="63"/>
        <v/>
      </c>
      <c r="H159" s="70" t="str">
        <f t="shared" si="59"/>
        <v/>
      </c>
      <c r="I159" s="71" t="e">
        <f t="shared" si="64"/>
        <v>#VALUE!</v>
      </c>
      <c r="J159" s="70" t="str">
        <f t="shared" si="65"/>
        <v/>
      </c>
      <c r="K159" s="35">
        <v>45688</v>
      </c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190" si="66">IF(B159-1&gt;=0,B159-1,0)</f>
        <v>0</v>
      </c>
      <c r="C160" s="67">
        <f t="shared" si="60"/>
        <v>0</v>
      </c>
      <c r="D160" s="21"/>
      <c r="E160" s="68" t="str">
        <f t="shared" si="61"/>
        <v/>
      </c>
      <c r="F160" s="69" t="str">
        <f t="shared" si="62"/>
        <v/>
      </c>
      <c r="G160" s="70" t="str">
        <f t="shared" si="63"/>
        <v/>
      </c>
      <c r="H160" s="70" t="str">
        <f t="shared" si="59"/>
        <v/>
      </c>
      <c r="I160" s="71" t="e">
        <f t="shared" si="64"/>
        <v>#VALUE!</v>
      </c>
      <c r="J160" s="70" t="str">
        <f t="shared" si="65"/>
        <v/>
      </c>
      <c r="K160" s="35">
        <v>45716</v>
      </c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6"/>
        <v>0</v>
      </c>
      <c r="C161" s="67">
        <f t="shared" si="60"/>
        <v>0</v>
      </c>
      <c r="D161" s="21"/>
      <c r="E161" s="68" t="str">
        <f t="shared" si="61"/>
        <v/>
      </c>
      <c r="F161" s="69" t="str">
        <f t="shared" si="62"/>
        <v/>
      </c>
      <c r="G161" s="70" t="str">
        <f t="shared" si="63"/>
        <v/>
      </c>
      <c r="H161" s="70" t="str">
        <f t="shared" si="59"/>
        <v/>
      </c>
      <c r="I161" s="71" t="e">
        <f t="shared" si="64"/>
        <v>#VALUE!</v>
      </c>
      <c r="J161" s="70" t="str">
        <f t="shared" si="65"/>
        <v/>
      </c>
      <c r="K161" s="35">
        <v>45747</v>
      </c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6"/>
        <v>0</v>
      </c>
      <c r="C162" s="67">
        <f t="shared" si="60"/>
        <v>0</v>
      </c>
      <c r="D162" s="21"/>
      <c r="E162" s="68" t="str">
        <f t="shared" si="61"/>
        <v/>
      </c>
      <c r="F162" s="69" t="str">
        <f t="shared" si="62"/>
        <v/>
      </c>
      <c r="G162" s="70" t="str">
        <f t="shared" si="63"/>
        <v/>
      </c>
      <c r="H162" s="70" t="str">
        <f t="shared" si="59"/>
        <v/>
      </c>
      <c r="I162" s="71" t="e">
        <f t="shared" si="64"/>
        <v>#VALUE!</v>
      </c>
      <c r="J162" s="70" t="str">
        <f t="shared" si="65"/>
        <v/>
      </c>
      <c r="K162" s="35">
        <v>45777</v>
      </c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6"/>
        <v>0</v>
      </c>
      <c r="C163" s="67">
        <f t="shared" si="60"/>
        <v>0</v>
      </c>
      <c r="D163" s="21"/>
      <c r="E163" s="68" t="str">
        <f t="shared" si="61"/>
        <v/>
      </c>
      <c r="F163" s="69" t="str">
        <f t="shared" si="62"/>
        <v/>
      </c>
      <c r="G163" s="70" t="str">
        <f t="shared" si="63"/>
        <v/>
      </c>
      <c r="H163" s="70" t="str">
        <f t="shared" si="59"/>
        <v/>
      </c>
      <c r="I163" s="71" t="e">
        <f t="shared" si="64"/>
        <v>#VALUE!</v>
      </c>
      <c r="J163" s="70" t="str">
        <f t="shared" si="65"/>
        <v/>
      </c>
      <c r="K163" s="35">
        <v>45808</v>
      </c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6"/>
        <v>0</v>
      </c>
      <c r="C164" s="67">
        <f t="shared" si="60"/>
        <v>0</v>
      </c>
      <c r="D164" s="21"/>
      <c r="E164" s="68" t="str">
        <f t="shared" si="61"/>
        <v/>
      </c>
      <c r="F164" s="69" t="str">
        <f t="shared" si="62"/>
        <v/>
      </c>
      <c r="G164" s="70" t="str">
        <f t="shared" si="63"/>
        <v/>
      </c>
      <c r="H164" s="70" t="str">
        <f t="shared" si="59"/>
        <v/>
      </c>
      <c r="I164" s="71" t="e">
        <f t="shared" si="64"/>
        <v>#VALUE!</v>
      </c>
      <c r="J164" s="70" t="str">
        <f t="shared" si="65"/>
        <v/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6"/>
        <v>0</v>
      </c>
      <c r="C165" s="67">
        <f t="shared" si="60"/>
        <v>0</v>
      </c>
      <c r="D165" s="21"/>
      <c r="E165" s="68" t="str">
        <f t="shared" si="61"/>
        <v/>
      </c>
      <c r="F165" s="69" t="str">
        <f t="shared" si="62"/>
        <v/>
      </c>
      <c r="G165" s="70" t="str">
        <f t="shared" si="63"/>
        <v/>
      </c>
      <c r="H165" s="70" t="str">
        <f t="shared" si="59"/>
        <v/>
      </c>
      <c r="I165" s="71" t="e">
        <f t="shared" si="64"/>
        <v>#VALUE!</v>
      </c>
      <c r="J165" s="70" t="str">
        <f t="shared" si="65"/>
        <v/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6"/>
        <v>0</v>
      </c>
      <c r="C166" s="67">
        <f t="shared" si="60"/>
        <v>0</v>
      </c>
      <c r="D166" s="21"/>
      <c r="E166" s="68" t="str">
        <f t="shared" si="61"/>
        <v/>
      </c>
      <c r="F166" s="69" t="str">
        <f t="shared" si="62"/>
        <v/>
      </c>
      <c r="G166" s="70" t="str">
        <f t="shared" si="63"/>
        <v/>
      </c>
      <c r="H166" s="70" t="str">
        <f t="shared" si="59"/>
        <v/>
      </c>
      <c r="I166" s="71" t="e">
        <f t="shared" si="64"/>
        <v>#VALUE!</v>
      </c>
      <c r="J166" s="70" t="str">
        <f t="shared" si="65"/>
        <v/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6"/>
        <v>0</v>
      </c>
      <c r="C167" s="67">
        <f t="shared" si="60"/>
        <v>0</v>
      </c>
      <c r="D167" s="21"/>
      <c r="E167" s="68" t="str">
        <f t="shared" si="61"/>
        <v/>
      </c>
      <c r="F167" s="69" t="str">
        <f t="shared" si="62"/>
        <v/>
      </c>
      <c r="G167" s="70" t="str">
        <f t="shared" si="63"/>
        <v/>
      </c>
      <c r="H167" s="70" t="str">
        <f t="shared" si="59"/>
        <v/>
      </c>
      <c r="I167" s="71" t="e">
        <f t="shared" si="64"/>
        <v>#VALUE!</v>
      </c>
      <c r="J167" s="70" t="str">
        <f t="shared" si="65"/>
        <v/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6"/>
        <v>0</v>
      </c>
      <c r="C168" s="67">
        <f t="shared" si="60"/>
        <v>0</v>
      </c>
      <c r="D168" s="21"/>
      <c r="E168" s="68" t="str">
        <f t="shared" si="61"/>
        <v/>
      </c>
      <c r="F168" s="69" t="str">
        <f t="shared" si="62"/>
        <v/>
      </c>
      <c r="G168" s="70" t="str">
        <f t="shared" si="63"/>
        <v/>
      </c>
      <c r="H168" s="70" t="str">
        <f t="shared" si="59"/>
        <v/>
      </c>
      <c r="I168" s="71" t="e">
        <f t="shared" si="64"/>
        <v>#VALUE!</v>
      </c>
      <c r="J168" s="70" t="str">
        <f t="shared" si="65"/>
        <v/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6"/>
        <v>0</v>
      </c>
      <c r="C169" s="67">
        <f t="shared" si="60"/>
        <v>0</v>
      </c>
      <c r="D169" s="21"/>
      <c r="E169" s="68" t="str">
        <f t="shared" si="61"/>
        <v/>
      </c>
      <c r="F169" s="69" t="str">
        <f t="shared" si="62"/>
        <v/>
      </c>
      <c r="G169" s="70" t="str">
        <f t="shared" si="63"/>
        <v/>
      </c>
      <c r="H169" s="70" t="str">
        <f t="shared" si="59"/>
        <v/>
      </c>
      <c r="I169" s="71" t="e">
        <f t="shared" si="64"/>
        <v>#VALUE!</v>
      </c>
      <c r="J169" s="70" t="str">
        <f t="shared" si="65"/>
        <v/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6"/>
        <v>0</v>
      </c>
      <c r="C170" s="67">
        <f t="shared" si="60"/>
        <v>0</v>
      </c>
      <c r="D170" s="21"/>
      <c r="E170" s="68" t="str">
        <f t="shared" si="61"/>
        <v/>
      </c>
      <c r="F170" s="69" t="str">
        <f t="shared" si="62"/>
        <v/>
      </c>
      <c r="G170" s="70" t="str">
        <f t="shared" si="63"/>
        <v/>
      </c>
      <c r="H170" s="70" t="str">
        <f t="shared" si="59"/>
        <v/>
      </c>
      <c r="I170" s="71" t="e">
        <f t="shared" si="64"/>
        <v>#VALUE!</v>
      </c>
      <c r="J170" s="70" t="str">
        <f t="shared" si="65"/>
        <v/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6"/>
        <v>0</v>
      </c>
      <c r="C171" s="67">
        <f t="shared" si="60"/>
        <v>0</v>
      </c>
      <c r="D171" s="21"/>
      <c r="E171" s="68" t="str">
        <f t="shared" si="61"/>
        <v/>
      </c>
      <c r="F171" s="69" t="str">
        <f t="shared" si="62"/>
        <v/>
      </c>
      <c r="G171" s="70" t="str">
        <f t="shared" si="63"/>
        <v/>
      </c>
      <c r="H171" s="70" t="str">
        <f t="shared" ref="H171:H190" si="67">IF(C171=0,"",J170*$J$241)</f>
        <v/>
      </c>
      <c r="I171" s="71" t="e">
        <f t="shared" si="64"/>
        <v>#VALUE!</v>
      </c>
      <c r="J171" s="70" t="str">
        <f t="shared" si="65"/>
        <v/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6"/>
        <v>0</v>
      </c>
      <c r="C172" s="67">
        <f t="shared" si="60"/>
        <v>0</v>
      </c>
      <c r="D172" s="21"/>
      <c r="E172" s="68" t="str">
        <f t="shared" si="61"/>
        <v/>
      </c>
      <c r="F172" s="69" t="str">
        <f t="shared" si="62"/>
        <v/>
      </c>
      <c r="G172" s="70" t="str">
        <f t="shared" si="63"/>
        <v/>
      </c>
      <c r="H172" s="70" t="str">
        <f t="shared" si="67"/>
        <v/>
      </c>
      <c r="I172" s="71" t="e">
        <f t="shared" si="64"/>
        <v>#VALUE!</v>
      </c>
      <c r="J172" s="70" t="str">
        <f t="shared" si="65"/>
        <v/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6"/>
        <v>0</v>
      </c>
      <c r="C173" s="67">
        <f t="shared" si="60"/>
        <v>0</v>
      </c>
      <c r="D173" s="21"/>
      <c r="E173" s="68" t="str">
        <f t="shared" si="61"/>
        <v/>
      </c>
      <c r="F173" s="69" t="str">
        <f t="shared" si="62"/>
        <v/>
      </c>
      <c r="G173" s="70" t="str">
        <f t="shared" si="63"/>
        <v/>
      </c>
      <c r="H173" s="70" t="str">
        <f t="shared" si="67"/>
        <v/>
      </c>
      <c r="I173" s="71" t="e">
        <f t="shared" si="64"/>
        <v>#VALUE!</v>
      </c>
      <c r="J173" s="70" t="str">
        <f t="shared" si="65"/>
        <v/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6"/>
        <v>0</v>
      </c>
      <c r="C174" s="67">
        <f t="shared" si="60"/>
        <v>0</v>
      </c>
      <c r="D174" s="21"/>
      <c r="E174" s="68" t="str">
        <f t="shared" si="61"/>
        <v/>
      </c>
      <c r="F174" s="69" t="str">
        <f t="shared" si="62"/>
        <v/>
      </c>
      <c r="G174" s="70" t="str">
        <f t="shared" si="63"/>
        <v/>
      </c>
      <c r="H174" s="70" t="str">
        <f t="shared" si="67"/>
        <v/>
      </c>
      <c r="I174" s="71" t="e">
        <f t="shared" si="64"/>
        <v>#VALUE!</v>
      </c>
      <c r="J174" s="70" t="str">
        <f t="shared" si="65"/>
        <v/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6"/>
        <v>0</v>
      </c>
      <c r="C175" s="67">
        <f t="shared" si="60"/>
        <v>0</v>
      </c>
      <c r="D175" s="21"/>
      <c r="E175" s="68" t="str">
        <f t="shared" si="61"/>
        <v/>
      </c>
      <c r="F175" s="69" t="str">
        <f t="shared" si="62"/>
        <v/>
      </c>
      <c r="G175" s="70" t="str">
        <f t="shared" si="63"/>
        <v/>
      </c>
      <c r="H175" s="70" t="str">
        <f t="shared" si="67"/>
        <v/>
      </c>
      <c r="I175" s="71" t="e">
        <f t="shared" si="64"/>
        <v>#VALUE!</v>
      </c>
      <c r="J175" s="70" t="str">
        <f t="shared" si="65"/>
        <v/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6"/>
        <v>0</v>
      </c>
      <c r="C176" s="67">
        <f t="shared" si="60"/>
        <v>0</v>
      </c>
      <c r="D176" s="21"/>
      <c r="E176" s="68" t="str">
        <f t="shared" si="61"/>
        <v/>
      </c>
      <c r="F176" s="69" t="str">
        <f t="shared" si="62"/>
        <v/>
      </c>
      <c r="G176" s="70" t="str">
        <f t="shared" si="63"/>
        <v/>
      </c>
      <c r="H176" s="70" t="str">
        <f t="shared" si="67"/>
        <v/>
      </c>
      <c r="I176" s="71" t="e">
        <f t="shared" si="64"/>
        <v>#VALUE!</v>
      </c>
      <c r="J176" s="70" t="str">
        <f t="shared" si="65"/>
        <v/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6"/>
        <v>0</v>
      </c>
      <c r="C177" s="67">
        <f t="shared" si="60"/>
        <v>0</v>
      </c>
      <c r="D177" s="21"/>
      <c r="E177" s="68" t="str">
        <f t="shared" si="61"/>
        <v/>
      </c>
      <c r="F177" s="69" t="str">
        <f t="shared" si="62"/>
        <v/>
      </c>
      <c r="G177" s="70" t="str">
        <f t="shared" si="63"/>
        <v/>
      </c>
      <c r="H177" s="70" t="str">
        <f t="shared" si="67"/>
        <v/>
      </c>
      <c r="I177" s="71" t="e">
        <f t="shared" si="64"/>
        <v>#VALUE!</v>
      </c>
      <c r="J177" s="70" t="str">
        <f t="shared" si="65"/>
        <v/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6"/>
        <v>0</v>
      </c>
      <c r="C178" s="67">
        <f t="shared" si="60"/>
        <v>0</v>
      </c>
      <c r="D178" s="21"/>
      <c r="E178" s="68" t="str">
        <f t="shared" si="61"/>
        <v/>
      </c>
      <c r="F178" s="69" t="str">
        <f t="shared" si="62"/>
        <v/>
      </c>
      <c r="G178" s="70" t="str">
        <f t="shared" si="63"/>
        <v/>
      </c>
      <c r="H178" s="70" t="str">
        <f t="shared" si="67"/>
        <v/>
      </c>
      <c r="I178" s="71" t="e">
        <f t="shared" si="64"/>
        <v>#VALUE!</v>
      </c>
      <c r="J178" s="70" t="str">
        <f t="shared" si="65"/>
        <v/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6"/>
        <v>0</v>
      </c>
      <c r="C179" s="67">
        <f t="shared" si="60"/>
        <v>0</v>
      </c>
      <c r="D179" s="21"/>
      <c r="E179" s="68" t="str">
        <f t="shared" si="61"/>
        <v/>
      </c>
      <c r="F179" s="69" t="str">
        <f t="shared" si="62"/>
        <v/>
      </c>
      <c r="G179" s="70" t="str">
        <f t="shared" si="63"/>
        <v/>
      </c>
      <c r="H179" s="70" t="str">
        <f t="shared" si="67"/>
        <v/>
      </c>
      <c r="I179" s="71" t="e">
        <f t="shared" si="64"/>
        <v>#VALUE!</v>
      </c>
      <c r="J179" s="70" t="str">
        <f t="shared" si="65"/>
        <v/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6"/>
        <v>0</v>
      </c>
      <c r="C180" s="67">
        <f t="shared" si="60"/>
        <v>0</v>
      </c>
      <c r="D180" s="21"/>
      <c r="E180" s="68" t="str">
        <f t="shared" si="61"/>
        <v/>
      </c>
      <c r="F180" s="69" t="str">
        <f t="shared" si="62"/>
        <v/>
      </c>
      <c r="G180" s="70" t="str">
        <f t="shared" si="63"/>
        <v/>
      </c>
      <c r="H180" s="70" t="str">
        <f t="shared" si="67"/>
        <v/>
      </c>
      <c r="I180" s="71" t="e">
        <f t="shared" si="64"/>
        <v>#VALUE!</v>
      </c>
      <c r="J180" s="70" t="str">
        <f t="shared" si="65"/>
        <v/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6"/>
        <v>0</v>
      </c>
      <c r="C181" s="67">
        <f t="shared" si="60"/>
        <v>0</v>
      </c>
      <c r="D181" s="21"/>
      <c r="E181" s="68" t="str">
        <f t="shared" si="61"/>
        <v/>
      </c>
      <c r="F181" s="69" t="str">
        <f t="shared" si="62"/>
        <v/>
      </c>
      <c r="G181" s="70" t="str">
        <f t="shared" si="63"/>
        <v/>
      </c>
      <c r="H181" s="70" t="str">
        <f t="shared" si="67"/>
        <v/>
      </c>
      <c r="I181" s="71" t="e">
        <f t="shared" si="64"/>
        <v>#VALUE!</v>
      </c>
      <c r="J181" s="70" t="str">
        <f t="shared" si="65"/>
        <v/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6"/>
        <v>0</v>
      </c>
      <c r="C182" s="67">
        <f t="shared" si="60"/>
        <v>0</v>
      </c>
      <c r="D182" s="21"/>
      <c r="E182" s="68" t="str">
        <f t="shared" si="61"/>
        <v/>
      </c>
      <c r="F182" s="69" t="str">
        <f t="shared" si="62"/>
        <v/>
      </c>
      <c r="G182" s="70" t="str">
        <f t="shared" si="63"/>
        <v/>
      </c>
      <c r="H182" s="70" t="str">
        <f t="shared" si="67"/>
        <v/>
      </c>
      <c r="I182" s="71" t="e">
        <f t="shared" si="64"/>
        <v>#VALUE!</v>
      </c>
      <c r="J182" s="70" t="str">
        <f t="shared" si="65"/>
        <v/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6"/>
        <v>0</v>
      </c>
      <c r="C183" s="67">
        <f t="shared" si="60"/>
        <v>0</v>
      </c>
      <c r="D183" s="21"/>
      <c r="E183" s="68" t="str">
        <f t="shared" si="61"/>
        <v/>
      </c>
      <c r="F183" s="69" t="str">
        <f t="shared" si="62"/>
        <v/>
      </c>
      <c r="G183" s="70" t="str">
        <f t="shared" si="63"/>
        <v/>
      </c>
      <c r="H183" s="70" t="str">
        <f t="shared" si="67"/>
        <v/>
      </c>
      <c r="I183" s="71" t="e">
        <f t="shared" si="64"/>
        <v>#VALUE!</v>
      </c>
      <c r="J183" s="70" t="str">
        <f t="shared" si="65"/>
        <v/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6"/>
        <v>0</v>
      </c>
      <c r="C184" s="67">
        <f t="shared" si="60"/>
        <v>0</v>
      </c>
      <c r="D184" s="21"/>
      <c r="E184" s="68" t="str">
        <f t="shared" si="61"/>
        <v/>
      </c>
      <c r="F184" s="69" t="str">
        <f t="shared" si="62"/>
        <v/>
      </c>
      <c r="G184" s="70" t="str">
        <f t="shared" si="63"/>
        <v/>
      </c>
      <c r="H184" s="70" t="str">
        <f t="shared" si="67"/>
        <v/>
      </c>
      <c r="I184" s="71" t="e">
        <f t="shared" si="64"/>
        <v>#VALUE!</v>
      </c>
      <c r="J184" s="70" t="str">
        <f t="shared" si="65"/>
        <v/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6"/>
        <v>0</v>
      </c>
      <c r="C185" s="67">
        <f t="shared" si="60"/>
        <v>0</v>
      </c>
      <c r="D185" s="21"/>
      <c r="E185" s="68" t="str">
        <f t="shared" si="61"/>
        <v/>
      </c>
      <c r="F185" s="69" t="str">
        <f t="shared" si="62"/>
        <v/>
      </c>
      <c r="G185" s="70" t="str">
        <f t="shared" si="63"/>
        <v/>
      </c>
      <c r="H185" s="70" t="str">
        <f t="shared" si="67"/>
        <v/>
      </c>
      <c r="I185" s="71" t="e">
        <f t="shared" si="64"/>
        <v>#VALUE!</v>
      </c>
      <c r="J185" s="70" t="str">
        <f t="shared" si="65"/>
        <v/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6"/>
        <v>0</v>
      </c>
      <c r="C186" s="67">
        <f t="shared" si="60"/>
        <v>0</v>
      </c>
      <c r="D186" s="21"/>
      <c r="E186" s="68" t="str">
        <f t="shared" si="61"/>
        <v/>
      </c>
      <c r="F186" s="69" t="str">
        <f t="shared" si="62"/>
        <v/>
      </c>
      <c r="G186" s="70" t="str">
        <f t="shared" si="63"/>
        <v/>
      </c>
      <c r="H186" s="70" t="str">
        <f t="shared" si="67"/>
        <v/>
      </c>
      <c r="I186" s="71" t="e">
        <f t="shared" si="64"/>
        <v>#VALUE!</v>
      </c>
      <c r="J186" s="70" t="str">
        <f t="shared" si="65"/>
        <v/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6"/>
        <v>0</v>
      </c>
      <c r="C187" s="67">
        <f t="shared" si="60"/>
        <v>0</v>
      </c>
      <c r="D187" s="21"/>
      <c r="E187" s="68" t="str">
        <f t="shared" si="61"/>
        <v/>
      </c>
      <c r="F187" s="69" t="str">
        <f t="shared" si="62"/>
        <v/>
      </c>
      <c r="G187" s="70" t="str">
        <f t="shared" si="63"/>
        <v/>
      </c>
      <c r="H187" s="70" t="str">
        <f t="shared" si="67"/>
        <v/>
      </c>
      <c r="I187" s="71" t="e">
        <f t="shared" si="64"/>
        <v>#VALUE!</v>
      </c>
      <c r="J187" s="70" t="str">
        <f t="shared" si="65"/>
        <v/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6"/>
        <v>0</v>
      </c>
      <c r="C188" s="67">
        <f t="shared" si="60"/>
        <v>0</v>
      </c>
      <c r="D188" s="21"/>
      <c r="E188" s="68" t="str">
        <f t="shared" si="61"/>
        <v/>
      </c>
      <c r="F188" s="69" t="str">
        <f t="shared" si="62"/>
        <v/>
      </c>
      <c r="G188" s="70" t="str">
        <f t="shared" si="63"/>
        <v/>
      </c>
      <c r="H188" s="70" t="str">
        <f t="shared" si="67"/>
        <v/>
      </c>
      <c r="I188" s="71" t="e">
        <f t="shared" si="64"/>
        <v>#VALUE!</v>
      </c>
      <c r="J188" s="70" t="str">
        <f t="shared" si="65"/>
        <v/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6"/>
        <v>0</v>
      </c>
      <c r="C189" s="67">
        <f t="shared" si="60"/>
        <v>0</v>
      </c>
      <c r="D189" s="21"/>
      <c r="E189" s="68" t="str">
        <f t="shared" si="61"/>
        <v/>
      </c>
      <c r="F189" s="69" t="str">
        <f t="shared" si="62"/>
        <v/>
      </c>
      <c r="G189" s="70" t="str">
        <f t="shared" si="63"/>
        <v/>
      </c>
      <c r="H189" s="70" t="str">
        <f t="shared" si="67"/>
        <v/>
      </c>
      <c r="I189" s="71" t="e">
        <f t="shared" si="64"/>
        <v>#VALUE!</v>
      </c>
      <c r="J189" s="70" t="str">
        <f t="shared" si="65"/>
        <v/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6"/>
        <v>0</v>
      </c>
      <c r="C190" s="67">
        <f t="shared" si="60"/>
        <v>0</v>
      </c>
      <c r="D190" s="21"/>
      <c r="E190" s="68" t="str">
        <f t="shared" si="61"/>
        <v/>
      </c>
      <c r="F190" s="69" t="str">
        <f t="shared" si="62"/>
        <v/>
      </c>
      <c r="G190" s="70" t="str">
        <f t="shared" si="63"/>
        <v/>
      </c>
      <c r="H190" s="70" t="str">
        <f t="shared" si="67"/>
        <v/>
      </c>
      <c r="I190" s="71" t="e">
        <f t="shared" si="64"/>
        <v>#VALUE!</v>
      </c>
      <c r="J190" s="70" t="str">
        <f t="shared" si="65"/>
        <v/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74"/>
      <c r="B191" s="74"/>
      <c r="C191" s="74"/>
      <c r="D191" s="74"/>
      <c r="E191" s="68" t="str">
        <f t="shared" ref="E191:E211" si="68">IF(C191=0,"",C191)</f>
        <v/>
      </c>
      <c r="F191" s="69" t="str">
        <f t="shared" ref="F191:F211" si="69">IF(C191=0,"",EOMONTH(F190,$M$14))</f>
        <v/>
      </c>
      <c r="G191" s="70" t="str">
        <f t="shared" ref="G191:G211" si="70">IF(AND(C191&lt;=$J$7,C191&gt;0),0,IF(C191=0,"",$M$16))</f>
        <v/>
      </c>
      <c r="H191" s="70" t="str">
        <f t="shared" ref="H191:H211" si="71">IF(C191=0,"",J190*$J$241)</f>
        <v/>
      </c>
      <c r="I191" s="71" t="e">
        <f t="shared" ref="I191:I211" si="72">G191+H191</f>
        <v>#VALUE!</v>
      </c>
      <c r="J191" s="70" t="str">
        <f t="shared" ref="J191:J211" si="73">IF(AND(C191&lt;$J$7,C191&gt;0),$J$10,IF(C191&gt;0,$J$10-(C191-$J$7)*$M$16,""))</f>
        <v/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74"/>
      <c r="B192" s="74"/>
      <c r="C192" s="74"/>
      <c r="D192" s="74"/>
      <c r="E192" s="68" t="str">
        <f t="shared" si="68"/>
        <v/>
      </c>
      <c r="F192" s="69" t="str">
        <f t="shared" si="69"/>
        <v/>
      </c>
      <c r="G192" s="70" t="str">
        <f t="shared" si="70"/>
        <v/>
      </c>
      <c r="H192" s="70" t="str">
        <f t="shared" si="71"/>
        <v/>
      </c>
      <c r="I192" s="71" t="e">
        <f t="shared" si="72"/>
        <v>#VALUE!</v>
      </c>
      <c r="J192" s="70" t="str">
        <f t="shared" si="73"/>
        <v/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74"/>
      <c r="B193" s="74"/>
      <c r="C193" s="74"/>
      <c r="D193" s="74"/>
      <c r="E193" s="68" t="str">
        <f t="shared" si="68"/>
        <v/>
      </c>
      <c r="F193" s="69" t="str">
        <f t="shared" si="69"/>
        <v/>
      </c>
      <c r="G193" s="70" t="str">
        <f t="shared" si="70"/>
        <v/>
      </c>
      <c r="H193" s="70" t="str">
        <f t="shared" si="71"/>
        <v/>
      </c>
      <c r="I193" s="71" t="e">
        <f t="shared" si="72"/>
        <v>#VALUE!</v>
      </c>
      <c r="J193" s="70" t="str">
        <f t="shared" si="73"/>
        <v/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74"/>
      <c r="B194" s="74"/>
      <c r="C194" s="74"/>
      <c r="D194" s="74"/>
      <c r="E194" s="68" t="str">
        <f t="shared" si="68"/>
        <v/>
      </c>
      <c r="F194" s="69" t="str">
        <f t="shared" si="69"/>
        <v/>
      </c>
      <c r="G194" s="70" t="str">
        <f t="shared" si="70"/>
        <v/>
      </c>
      <c r="H194" s="70" t="str">
        <f t="shared" si="71"/>
        <v/>
      </c>
      <c r="I194" s="71" t="e">
        <f t="shared" si="72"/>
        <v>#VALUE!</v>
      </c>
      <c r="J194" s="70" t="str">
        <f t="shared" si="73"/>
        <v/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74"/>
      <c r="B195" s="74"/>
      <c r="C195" s="74"/>
      <c r="D195" s="74"/>
      <c r="E195" s="68" t="str">
        <f t="shared" si="68"/>
        <v/>
      </c>
      <c r="F195" s="69" t="str">
        <f t="shared" si="69"/>
        <v/>
      </c>
      <c r="G195" s="70" t="str">
        <f t="shared" si="70"/>
        <v/>
      </c>
      <c r="H195" s="70" t="str">
        <f t="shared" si="71"/>
        <v/>
      </c>
      <c r="I195" s="71" t="e">
        <f t="shared" si="72"/>
        <v>#VALUE!</v>
      </c>
      <c r="J195" s="70" t="str">
        <f t="shared" si="73"/>
        <v/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74"/>
      <c r="B196" s="74"/>
      <c r="C196" s="74"/>
      <c r="D196" s="74"/>
      <c r="E196" s="68" t="str">
        <f t="shared" si="68"/>
        <v/>
      </c>
      <c r="F196" s="69" t="str">
        <f t="shared" si="69"/>
        <v/>
      </c>
      <c r="G196" s="70" t="str">
        <f t="shared" si="70"/>
        <v/>
      </c>
      <c r="H196" s="70" t="str">
        <f t="shared" si="71"/>
        <v/>
      </c>
      <c r="I196" s="71" t="e">
        <f t="shared" si="72"/>
        <v>#VALUE!</v>
      </c>
      <c r="J196" s="70" t="str">
        <f t="shared" si="73"/>
        <v/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74"/>
      <c r="B197" s="74"/>
      <c r="C197" s="74"/>
      <c r="D197" s="74"/>
      <c r="E197" s="68" t="str">
        <f t="shared" si="68"/>
        <v/>
      </c>
      <c r="F197" s="69" t="str">
        <f t="shared" si="69"/>
        <v/>
      </c>
      <c r="G197" s="70" t="str">
        <f t="shared" si="70"/>
        <v/>
      </c>
      <c r="H197" s="70" t="str">
        <f t="shared" si="71"/>
        <v/>
      </c>
      <c r="I197" s="71" t="e">
        <f t="shared" si="72"/>
        <v>#VALUE!</v>
      </c>
      <c r="J197" s="70" t="str">
        <f t="shared" si="73"/>
        <v/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74"/>
      <c r="B198" s="74"/>
      <c r="C198" s="74"/>
      <c r="D198" s="74"/>
      <c r="E198" s="68" t="str">
        <f t="shared" si="68"/>
        <v/>
      </c>
      <c r="F198" s="69" t="str">
        <f t="shared" si="69"/>
        <v/>
      </c>
      <c r="G198" s="70" t="str">
        <f t="shared" si="70"/>
        <v/>
      </c>
      <c r="H198" s="70" t="str">
        <f t="shared" si="71"/>
        <v/>
      </c>
      <c r="I198" s="71" t="e">
        <f t="shared" si="72"/>
        <v>#VALUE!</v>
      </c>
      <c r="J198" s="70" t="str">
        <f t="shared" si="73"/>
        <v/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74"/>
      <c r="B199" s="74"/>
      <c r="C199" s="74"/>
      <c r="D199" s="74"/>
      <c r="E199" s="68" t="str">
        <f t="shared" si="68"/>
        <v/>
      </c>
      <c r="F199" s="69" t="str">
        <f t="shared" si="69"/>
        <v/>
      </c>
      <c r="G199" s="70" t="str">
        <f t="shared" si="70"/>
        <v/>
      </c>
      <c r="H199" s="70" t="str">
        <f t="shared" si="71"/>
        <v/>
      </c>
      <c r="I199" s="71" t="e">
        <f t="shared" si="72"/>
        <v>#VALUE!</v>
      </c>
      <c r="J199" s="70" t="str">
        <f t="shared" si="73"/>
        <v/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74"/>
      <c r="B200" s="74"/>
      <c r="C200" s="74"/>
      <c r="D200" s="74"/>
      <c r="E200" s="68" t="str">
        <f t="shared" si="68"/>
        <v/>
      </c>
      <c r="F200" s="69" t="str">
        <f t="shared" si="69"/>
        <v/>
      </c>
      <c r="G200" s="70" t="str">
        <f t="shared" si="70"/>
        <v/>
      </c>
      <c r="H200" s="70" t="str">
        <f t="shared" si="71"/>
        <v/>
      </c>
      <c r="I200" s="71" t="e">
        <f t="shared" si="72"/>
        <v>#VALUE!</v>
      </c>
      <c r="J200" s="70" t="str">
        <f t="shared" si="73"/>
        <v/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74"/>
      <c r="B201" s="74"/>
      <c r="C201" s="74"/>
      <c r="D201" s="74"/>
      <c r="E201" s="68" t="str">
        <f t="shared" si="68"/>
        <v/>
      </c>
      <c r="F201" s="69" t="str">
        <f t="shared" si="69"/>
        <v/>
      </c>
      <c r="G201" s="70" t="str">
        <f t="shared" si="70"/>
        <v/>
      </c>
      <c r="H201" s="70" t="str">
        <f t="shared" si="71"/>
        <v/>
      </c>
      <c r="I201" s="71" t="e">
        <f t="shared" si="72"/>
        <v>#VALUE!</v>
      </c>
      <c r="J201" s="70" t="str">
        <f t="shared" si="73"/>
        <v/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74"/>
      <c r="B202" s="74"/>
      <c r="C202" s="74"/>
      <c r="D202" s="74"/>
      <c r="E202" s="68" t="str">
        <f t="shared" si="68"/>
        <v/>
      </c>
      <c r="F202" s="69" t="str">
        <f t="shared" si="69"/>
        <v/>
      </c>
      <c r="G202" s="70" t="str">
        <f t="shared" si="70"/>
        <v/>
      </c>
      <c r="H202" s="70" t="str">
        <f t="shared" si="71"/>
        <v/>
      </c>
      <c r="I202" s="71" t="e">
        <f t="shared" si="72"/>
        <v>#VALUE!</v>
      </c>
      <c r="J202" s="70" t="str">
        <f t="shared" si="73"/>
        <v/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74"/>
      <c r="B203" s="74"/>
      <c r="C203" s="74"/>
      <c r="D203" s="74"/>
      <c r="E203" s="68" t="str">
        <f t="shared" si="68"/>
        <v/>
      </c>
      <c r="F203" s="69" t="str">
        <f t="shared" si="69"/>
        <v/>
      </c>
      <c r="G203" s="70" t="str">
        <f t="shared" si="70"/>
        <v/>
      </c>
      <c r="H203" s="70" t="str">
        <f t="shared" si="71"/>
        <v/>
      </c>
      <c r="I203" s="71" t="e">
        <f t="shared" si="72"/>
        <v>#VALUE!</v>
      </c>
      <c r="J203" s="70" t="str">
        <f t="shared" si="73"/>
        <v/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74"/>
      <c r="B204" s="74"/>
      <c r="C204" s="74"/>
      <c r="D204" s="74"/>
      <c r="E204" s="68" t="str">
        <f t="shared" si="68"/>
        <v/>
      </c>
      <c r="F204" s="69" t="str">
        <f t="shared" si="69"/>
        <v/>
      </c>
      <c r="G204" s="70" t="str">
        <f t="shared" si="70"/>
        <v/>
      </c>
      <c r="H204" s="70" t="str">
        <f t="shared" si="71"/>
        <v/>
      </c>
      <c r="I204" s="71" t="e">
        <f t="shared" si="72"/>
        <v>#VALUE!</v>
      </c>
      <c r="J204" s="70" t="str">
        <f t="shared" si="73"/>
        <v/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74"/>
      <c r="B205" s="74"/>
      <c r="C205" s="74"/>
      <c r="D205" s="74"/>
      <c r="E205" s="68" t="str">
        <f t="shared" si="68"/>
        <v/>
      </c>
      <c r="F205" s="69" t="str">
        <f t="shared" si="69"/>
        <v/>
      </c>
      <c r="G205" s="70" t="str">
        <f t="shared" si="70"/>
        <v/>
      </c>
      <c r="H205" s="70" t="str">
        <f t="shared" si="71"/>
        <v/>
      </c>
      <c r="I205" s="71" t="e">
        <f t="shared" si="72"/>
        <v>#VALUE!</v>
      </c>
      <c r="J205" s="70" t="str">
        <f t="shared" si="73"/>
        <v/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74"/>
      <c r="B206" s="74"/>
      <c r="C206" s="74"/>
      <c r="D206" s="74"/>
      <c r="E206" s="68" t="str">
        <f t="shared" si="68"/>
        <v/>
      </c>
      <c r="F206" s="69" t="str">
        <f t="shared" si="69"/>
        <v/>
      </c>
      <c r="G206" s="70" t="str">
        <f t="shared" si="70"/>
        <v/>
      </c>
      <c r="H206" s="70" t="str">
        <f t="shared" si="71"/>
        <v/>
      </c>
      <c r="I206" s="71" t="e">
        <f t="shared" si="72"/>
        <v>#VALUE!</v>
      </c>
      <c r="J206" s="70" t="str">
        <f t="shared" si="73"/>
        <v/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74"/>
      <c r="B207" s="74"/>
      <c r="C207" s="74"/>
      <c r="D207" s="74"/>
      <c r="E207" s="68" t="str">
        <f t="shared" si="68"/>
        <v/>
      </c>
      <c r="F207" s="69" t="str">
        <f t="shared" si="69"/>
        <v/>
      </c>
      <c r="G207" s="70" t="str">
        <f t="shared" si="70"/>
        <v/>
      </c>
      <c r="H207" s="70" t="str">
        <f t="shared" si="71"/>
        <v/>
      </c>
      <c r="I207" s="71" t="e">
        <f t="shared" si="72"/>
        <v>#VALUE!</v>
      </c>
      <c r="J207" s="70" t="str">
        <f t="shared" si="73"/>
        <v/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74"/>
      <c r="B208" s="74"/>
      <c r="C208" s="74"/>
      <c r="D208" s="74"/>
      <c r="E208" s="68" t="str">
        <f t="shared" si="68"/>
        <v/>
      </c>
      <c r="F208" s="69" t="str">
        <f t="shared" si="69"/>
        <v/>
      </c>
      <c r="G208" s="70" t="str">
        <f t="shared" si="70"/>
        <v/>
      </c>
      <c r="H208" s="70" t="str">
        <f t="shared" si="71"/>
        <v/>
      </c>
      <c r="I208" s="71" t="e">
        <f t="shared" si="72"/>
        <v>#VALUE!</v>
      </c>
      <c r="J208" s="70" t="str">
        <f t="shared" si="73"/>
        <v/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74"/>
      <c r="B209" s="74"/>
      <c r="C209" s="74"/>
      <c r="D209" s="74"/>
      <c r="E209" s="68" t="str">
        <f t="shared" si="68"/>
        <v/>
      </c>
      <c r="F209" s="69" t="str">
        <f t="shared" si="69"/>
        <v/>
      </c>
      <c r="G209" s="70" t="str">
        <f t="shared" si="70"/>
        <v/>
      </c>
      <c r="H209" s="70" t="str">
        <f t="shared" si="71"/>
        <v/>
      </c>
      <c r="I209" s="71" t="e">
        <f t="shared" si="72"/>
        <v>#VALUE!</v>
      </c>
      <c r="J209" s="70" t="str">
        <f t="shared" si="73"/>
        <v/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74"/>
      <c r="B210" s="74"/>
      <c r="C210" s="74"/>
      <c r="D210" s="74"/>
      <c r="E210" s="68" t="str">
        <f t="shared" si="68"/>
        <v/>
      </c>
      <c r="F210" s="69" t="str">
        <f t="shared" si="69"/>
        <v/>
      </c>
      <c r="G210" s="70" t="str">
        <f t="shared" si="70"/>
        <v/>
      </c>
      <c r="H210" s="70" t="str">
        <f t="shared" si="71"/>
        <v/>
      </c>
      <c r="I210" s="71" t="e">
        <f t="shared" si="72"/>
        <v>#VALUE!</v>
      </c>
      <c r="J210" s="70" t="str">
        <f t="shared" si="73"/>
        <v/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74"/>
      <c r="B211" s="74"/>
      <c r="C211" s="74"/>
      <c r="D211" s="74"/>
      <c r="E211" s="68" t="str">
        <f t="shared" si="68"/>
        <v/>
      </c>
      <c r="F211" s="69" t="str">
        <f t="shared" si="69"/>
        <v/>
      </c>
      <c r="G211" s="70" t="str">
        <f t="shared" si="70"/>
        <v/>
      </c>
      <c r="H211" s="70" t="str">
        <f t="shared" si="71"/>
        <v/>
      </c>
      <c r="I211" s="71" t="e">
        <f t="shared" si="72"/>
        <v>#VALUE!</v>
      </c>
      <c r="J211" s="70" t="str">
        <f t="shared" si="73"/>
        <v/>
      </c>
      <c r="K211" s="35">
        <v>47269</v>
      </c>
      <c r="L211" s="13"/>
      <c r="M211" s="13"/>
      <c r="N211" s="13"/>
      <c r="O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74"/>
      <c r="B212" s="74"/>
      <c r="C212" s="74"/>
      <c r="D212" s="74"/>
      <c r="E212" s="75"/>
      <c r="F212" s="76"/>
      <c r="G212" s="77"/>
      <c r="H212" s="77"/>
      <c r="I212" s="78"/>
      <c r="J212" s="77"/>
      <c r="K212" s="79"/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74"/>
      <c r="B213" s="74"/>
      <c r="C213" s="74"/>
      <c r="D213" s="74"/>
      <c r="E213" s="75"/>
      <c r="F213" s="76"/>
      <c r="G213" s="77"/>
      <c r="H213" s="77"/>
      <c r="I213" s="78"/>
      <c r="J213" s="77"/>
      <c r="K213" s="79"/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74"/>
      <c r="B214" s="74"/>
      <c r="C214" s="74"/>
      <c r="D214" s="74"/>
      <c r="E214" s="75"/>
      <c r="F214" s="76"/>
      <c r="G214" s="77"/>
      <c r="H214" s="77"/>
      <c r="I214" s="78"/>
      <c r="J214" s="77"/>
      <c r="K214" s="79"/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74"/>
      <c r="B215" s="74"/>
      <c r="C215" s="74"/>
      <c r="D215" s="74"/>
      <c r="E215" s="75"/>
      <c r="F215" s="76"/>
      <c r="G215" s="77"/>
      <c r="H215" s="77"/>
      <c r="I215" s="78"/>
      <c r="J215" s="77"/>
      <c r="K215" s="79"/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74"/>
      <c r="B216" s="74"/>
      <c r="C216" s="74"/>
      <c r="D216" s="74"/>
      <c r="E216" s="75"/>
      <c r="F216" s="76"/>
      <c r="G216" s="77"/>
      <c r="H216" s="77"/>
      <c r="I216" s="78"/>
      <c r="J216" s="77"/>
      <c r="K216" s="79"/>
      <c r="L216" s="74"/>
      <c r="M216" s="74"/>
      <c r="N216" s="74"/>
      <c r="O216" s="74"/>
      <c r="P216" s="74"/>
      <c r="Q216" s="74"/>
      <c r="R216" s="74"/>
      <c r="BA216" s="74"/>
      <c r="BB216" s="74"/>
    </row>
    <row r="217" spans="1:54" s="80" customFormat="1" ht="18" customHeight="1">
      <c r="A217" s="74"/>
      <c r="B217" s="74"/>
      <c r="C217" s="74"/>
      <c r="D217" s="74"/>
      <c r="E217" s="75"/>
      <c r="F217" s="76"/>
      <c r="G217" s="77"/>
      <c r="H217" s="77"/>
      <c r="I217" s="78"/>
      <c r="J217" s="77"/>
      <c r="K217" s="79"/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74"/>
      <c r="B218" s="74"/>
      <c r="C218" s="74"/>
      <c r="D218" s="74"/>
      <c r="E218" s="75"/>
      <c r="F218" s="76"/>
      <c r="G218" s="77"/>
      <c r="H218" s="77"/>
      <c r="I218" s="78"/>
      <c r="J218" s="77"/>
      <c r="K218" s="79"/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74"/>
      <c r="B219" s="74"/>
      <c r="C219" s="74"/>
      <c r="D219" s="74"/>
      <c r="E219" s="75"/>
      <c r="F219" s="76"/>
      <c r="G219" s="77"/>
      <c r="H219" s="77"/>
      <c r="I219" s="78"/>
      <c r="J219" s="77"/>
      <c r="K219" s="79"/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74"/>
      <c r="B220" s="74"/>
      <c r="C220" s="74"/>
      <c r="D220" s="74"/>
      <c r="E220" s="75"/>
      <c r="F220" s="76"/>
      <c r="G220" s="77"/>
      <c r="H220" s="77"/>
      <c r="I220" s="78"/>
      <c r="J220" s="77"/>
      <c r="K220" s="79"/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74"/>
      <c r="B221" s="74"/>
      <c r="C221" s="74"/>
      <c r="D221" s="74"/>
      <c r="E221" s="75"/>
      <c r="F221" s="76"/>
      <c r="G221" s="77"/>
      <c r="H221" s="77"/>
      <c r="I221" s="78"/>
      <c r="J221" s="77"/>
      <c r="K221" s="79"/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74"/>
      <c r="B222" s="74"/>
      <c r="C222" s="74"/>
      <c r="D222" s="74"/>
      <c r="E222" s="75"/>
      <c r="F222" s="76"/>
      <c r="G222" s="77"/>
      <c r="H222" s="77"/>
      <c r="I222" s="78"/>
      <c r="J222" s="77"/>
      <c r="K222" s="79"/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74"/>
      <c r="B223" s="74"/>
      <c r="C223" s="74"/>
      <c r="D223" s="74"/>
      <c r="E223" s="75"/>
      <c r="F223" s="76"/>
      <c r="G223" s="77"/>
      <c r="H223" s="77"/>
      <c r="I223" s="78"/>
      <c r="J223" s="77"/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74"/>
      <c r="B224" s="74"/>
      <c r="C224" s="74"/>
      <c r="D224" s="74"/>
      <c r="E224" s="75"/>
      <c r="F224" s="76"/>
      <c r="G224" s="77"/>
      <c r="H224" s="77"/>
      <c r="I224" s="78"/>
      <c r="J224" s="77"/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74"/>
      <c r="B225" s="74"/>
      <c r="C225" s="74"/>
      <c r="D225" s="74"/>
      <c r="E225" s="75"/>
      <c r="F225" s="76"/>
      <c r="G225" s="77"/>
      <c r="H225" s="77"/>
      <c r="I225" s="78"/>
      <c r="J225" s="77"/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74"/>
      <c r="B226" s="74"/>
      <c r="C226" s="74"/>
      <c r="D226" s="74"/>
      <c r="E226" s="75"/>
      <c r="F226" s="76"/>
      <c r="G226" s="77"/>
      <c r="H226" s="77"/>
      <c r="I226" s="78"/>
      <c r="J226" s="77"/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74"/>
      <c r="B227" s="74"/>
      <c r="C227" s="74"/>
      <c r="D227" s="74"/>
      <c r="E227" s="75"/>
      <c r="F227" s="76"/>
      <c r="G227" s="77"/>
      <c r="H227" s="77"/>
      <c r="I227" s="78"/>
      <c r="J227" s="77"/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74"/>
      <c r="B228" s="74"/>
      <c r="C228" s="74"/>
      <c r="D228" s="74"/>
      <c r="E228" s="75"/>
      <c r="F228" s="76"/>
      <c r="G228" s="77"/>
      <c r="H228" s="77"/>
      <c r="I228" s="78"/>
      <c r="J228" s="77"/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74"/>
      <c r="B229" s="74"/>
      <c r="C229" s="74"/>
      <c r="D229" s="74"/>
      <c r="E229" s="75"/>
      <c r="F229" s="76"/>
      <c r="G229" s="77"/>
      <c r="H229" s="77"/>
      <c r="I229" s="78"/>
      <c r="J229" s="77"/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74"/>
      <c r="B230" s="74"/>
      <c r="C230" s="74"/>
      <c r="D230" s="74"/>
      <c r="E230" s="75"/>
      <c r="F230" s="76"/>
      <c r="G230" s="77"/>
      <c r="H230" s="77"/>
      <c r="I230" s="78"/>
      <c r="J230" s="77"/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74"/>
      <c r="B231" s="74"/>
      <c r="C231" s="74"/>
      <c r="D231" s="74"/>
      <c r="E231" s="75"/>
      <c r="F231" s="76"/>
      <c r="G231" s="77"/>
      <c r="H231" s="77"/>
      <c r="I231" s="78"/>
      <c r="J231" s="77"/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74"/>
      <c r="B232" s="74"/>
      <c r="C232" s="74"/>
      <c r="D232" s="74"/>
      <c r="E232" s="75"/>
      <c r="F232" s="76"/>
      <c r="G232" s="77"/>
      <c r="H232" s="77"/>
      <c r="I232" s="78"/>
      <c r="J232" s="77"/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ht="18" customHeight="1">
      <c r="A233" s="13"/>
      <c r="B233" s="13"/>
      <c r="C233" s="13"/>
      <c r="D233" s="13"/>
      <c r="E233" s="13"/>
      <c r="F233" s="38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3">
        <f>IF(Q146-1&gt;=0,Q146-1,0)</f>
        <v>0</v>
      </c>
      <c r="R233" s="73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5" t="s">
        <v>6</v>
      </c>
      <c r="F234" s="46"/>
      <c r="G234" s="46"/>
      <c r="H234" s="46"/>
      <c r="I234" s="46"/>
      <c r="J234" s="1">
        <f>MAX(L11:L13)</f>
        <v>70</v>
      </c>
      <c r="K234" s="13"/>
      <c r="L234" s="13"/>
      <c r="M234" s="13"/>
      <c r="N234" s="13"/>
      <c r="O234" s="13"/>
      <c r="P234" s="13"/>
      <c r="Q234" s="37">
        <f t="shared" si="10"/>
        <v>0</v>
      </c>
      <c r="R234" s="37">
        <f t="shared" si="11"/>
        <v>0</v>
      </c>
      <c r="BA234" s="47"/>
      <c r="BB234" s="46"/>
    </row>
    <row r="235" spans="1:54" ht="18" customHeight="1">
      <c r="A235" s="13"/>
      <c r="B235" s="13"/>
      <c r="C235" s="13"/>
      <c r="D235" s="13"/>
      <c r="E235" s="40" t="s">
        <v>4</v>
      </c>
      <c r="F235" s="48"/>
      <c r="G235" s="48"/>
      <c r="H235" s="48"/>
      <c r="I235" s="48"/>
      <c r="J235" s="2" t="s">
        <v>3</v>
      </c>
      <c r="K235" s="13"/>
      <c r="L235" s="13"/>
      <c r="M235" s="13"/>
      <c r="N235" s="13"/>
      <c r="O235" s="13"/>
      <c r="P235" s="13"/>
      <c r="Q235" s="37">
        <f t="shared" si="10"/>
        <v>0</v>
      </c>
      <c r="R235" s="37">
        <f t="shared" si="11"/>
        <v>0</v>
      </c>
      <c r="BA235" s="41"/>
      <c r="BB235" s="48"/>
    </row>
    <row r="236" spans="1:54" ht="18" customHeight="1">
      <c r="A236" s="13"/>
      <c r="B236" s="13"/>
      <c r="C236" s="13"/>
      <c r="E236" s="3" t="s">
        <v>2</v>
      </c>
      <c r="F236" s="43"/>
      <c r="G236" s="4"/>
      <c r="H236" s="4"/>
      <c r="I236" s="4"/>
      <c r="J236" s="6">
        <v>1</v>
      </c>
      <c r="Q236" s="37">
        <f t="shared" si="10"/>
        <v>0</v>
      </c>
      <c r="R236" s="37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2" t="s">
        <v>1</v>
      </c>
      <c r="F237" s="43"/>
      <c r="G237" s="43"/>
      <c r="H237" s="43"/>
      <c r="I237" s="43"/>
      <c r="J237" s="6"/>
      <c r="Q237" s="37">
        <f t="shared" ref="Q237:Q244" si="74">IF(Q236-1&gt;=0,Q236-1,0)</f>
        <v>0</v>
      </c>
      <c r="R237" s="37">
        <f t="shared" si="11"/>
        <v>0</v>
      </c>
      <c r="BA237" s="44"/>
      <c r="BB237" s="43"/>
    </row>
    <row r="238" spans="1:54" ht="18" customHeight="1">
      <c r="A238" s="13"/>
      <c r="B238" s="13"/>
      <c r="C238" s="13"/>
      <c r="E238" s="42"/>
      <c r="F238" s="43"/>
      <c r="G238" s="43"/>
      <c r="H238" s="43"/>
      <c r="I238" s="43"/>
      <c r="J238" s="7"/>
      <c r="Q238" s="37">
        <f t="shared" si="74"/>
        <v>0</v>
      </c>
      <c r="R238" s="37">
        <f t="shared" ref="R238:R244" si="75">IF(Q237&gt;0,R237+1,0)</f>
        <v>0</v>
      </c>
      <c r="BA238" s="44"/>
      <c r="BB238" s="43"/>
    </row>
    <row r="239" spans="1:54" ht="18" customHeight="1">
      <c r="A239" s="13"/>
      <c r="B239" s="13"/>
      <c r="C239" s="13"/>
      <c r="E239" s="42" t="s">
        <v>0</v>
      </c>
      <c r="F239" s="43"/>
      <c r="G239" s="43"/>
      <c r="H239" s="43"/>
      <c r="I239" s="43"/>
      <c r="J239" s="8"/>
      <c r="Q239" s="37">
        <f t="shared" si="74"/>
        <v>0</v>
      </c>
      <c r="R239" s="37">
        <f t="shared" si="75"/>
        <v>0</v>
      </c>
      <c r="BA239" s="44"/>
      <c r="BB239" s="43"/>
    </row>
    <row r="240" spans="1:54" ht="18" customHeight="1">
      <c r="A240" s="13"/>
      <c r="B240" s="13"/>
      <c r="C240" s="13"/>
      <c r="Q240" s="37">
        <f t="shared" si="74"/>
        <v>0</v>
      </c>
      <c r="R240" s="37">
        <f t="shared" si="75"/>
        <v>0</v>
      </c>
    </row>
    <row r="241" spans="1:18" ht="18" customHeight="1">
      <c r="A241" s="13"/>
      <c r="B241" s="13"/>
      <c r="C241" s="13"/>
      <c r="E241" s="49" t="s">
        <v>13</v>
      </c>
      <c r="F241" s="50"/>
      <c r="G241" s="50"/>
      <c r="H241" s="50"/>
      <c r="I241" s="51"/>
      <c r="J241" s="19">
        <f>MAX(K11:K13)</f>
        <v>8.3333333333333339E-4</v>
      </c>
      <c r="Q241" s="37">
        <f t="shared" si="74"/>
        <v>0</v>
      </c>
      <c r="R241" s="37">
        <f t="shared" si="75"/>
        <v>0</v>
      </c>
    </row>
    <row r="242" spans="1:18" ht="18" customHeight="1">
      <c r="A242" s="13"/>
      <c r="B242" s="13"/>
      <c r="C242" s="13"/>
      <c r="Q242" s="37">
        <f t="shared" si="74"/>
        <v>0</v>
      </c>
      <c r="R242" s="37">
        <f t="shared" si="75"/>
        <v>0</v>
      </c>
    </row>
    <row r="243" spans="1:18" ht="18" customHeight="1">
      <c r="A243" s="13"/>
      <c r="B243" s="13"/>
      <c r="C243" s="13"/>
      <c r="Q243" s="37">
        <f t="shared" si="74"/>
        <v>0</v>
      </c>
      <c r="R243" s="37">
        <f t="shared" si="75"/>
        <v>0</v>
      </c>
    </row>
    <row r="244" spans="1:18" ht="18" customHeight="1">
      <c r="A244" s="13"/>
      <c r="B244" s="13"/>
      <c r="C244" s="13"/>
      <c r="Q244" s="37">
        <f t="shared" si="74"/>
        <v>0</v>
      </c>
      <c r="R244" s="37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E2:I2"/>
    <mergeCell ref="E3:I3"/>
    <mergeCell ref="E4:I4"/>
    <mergeCell ref="E5:I5"/>
    <mergeCell ref="B9:C9"/>
    <mergeCell ref="K9:M9"/>
    <mergeCell ref="Q27:R27"/>
    <mergeCell ref="E6:I6"/>
    <mergeCell ref="E7:I7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 Górka /TISE</cp:lastModifiedBy>
  <cp:lastPrinted>2015-02-05T09:38:46Z</cp:lastPrinted>
  <dcterms:created xsi:type="dcterms:W3CDTF">2012-12-11T21:20:11Z</dcterms:created>
  <dcterms:modified xsi:type="dcterms:W3CDTF">2025-05-08T14:09:49Z</dcterms:modified>
  <cp:contentStatus>z ofertą dla klienta</cp:contentStatus>
</cp:coreProperties>
</file>